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00B26F8D-56BE-4BB9-8FC6-D185598B0A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小学校の部" sheetId="18" r:id="rId1"/>
    <sheet name="中学校の部" sheetId="17" r:id="rId2"/>
  </sheets>
  <externalReferences>
    <externalReference r:id="rId3"/>
  </externalReferences>
  <definedNames>
    <definedName name="_xlnm.Print_Area" localSheetId="0">小学校の部!$A$1:$AN$31</definedName>
    <definedName name="_xlnm.Print_Area" localSheetId="1">中学校の部!$A$1:$AT$41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" i="18" l="1"/>
  <c r="L29" i="18"/>
  <c r="N28" i="18"/>
  <c r="L28" i="18"/>
  <c r="I28" i="18"/>
  <c r="E28" i="18"/>
  <c r="A28" i="18"/>
  <c r="H27" i="18"/>
  <c r="F27" i="18"/>
  <c r="U26" i="18"/>
  <c r="Q26" i="18"/>
  <c r="H26" i="18"/>
  <c r="F26" i="18"/>
  <c r="A26" i="18"/>
  <c r="U24" i="18"/>
  <c r="Q24" i="18"/>
  <c r="O24" i="18"/>
  <c r="K24" i="18"/>
  <c r="A24" i="18"/>
  <c r="T13" i="18"/>
  <c r="R13" i="18"/>
  <c r="H13" i="18"/>
  <c r="F13" i="18"/>
  <c r="T12" i="18"/>
  <c r="R12" i="18"/>
  <c r="Q12" i="18" s="1"/>
  <c r="O12" i="18"/>
  <c r="K12" i="18"/>
  <c r="H12" i="18"/>
  <c r="F12" i="18"/>
  <c r="E12" i="18" s="1"/>
  <c r="A12" i="18"/>
  <c r="N11" i="18"/>
  <c r="L11" i="18"/>
  <c r="H11" i="18"/>
  <c r="F11" i="18"/>
  <c r="AA10" i="18"/>
  <c r="W10" i="18"/>
  <c r="N10" i="18"/>
  <c r="L10" i="18"/>
  <c r="H10" i="18"/>
  <c r="F10" i="18"/>
  <c r="A10" i="18"/>
  <c r="H9" i="18"/>
  <c r="F9" i="18"/>
  <c r="AA8" i="18"/>
  <c r="W8" i="18"/>
  <c r="U8" i="18"/>
  <c r="Q8" i="18"/>
  <c r="H8" i="18"/>
  <c r="F8" i="18"/>
  <c r="A8" i="18"/>
  <c r="AA6" i="18"/>
  <c r="W6" i="18"/>
  <c r="U6" i="18"/>
  <c r="Q6" i="18"/>
  <c r="O6" i="18"/>
  <c r="K6" i="18"/>
  <c r="A6" i="18"/>
  <c r="E10" i="17"/>
  <c r="F12" i="17"/>
  <c r="H12" i="17"/>
  <c r="I12" i="17" s="1"/>
  <c r="F13" i="17"/>
  <c r="E12" i="17" s="1"/>
  <c r="H13" i="17"/>
  <c r="AG6" i="17"/>
  <c r="AC6" i="17"/>
  <c r="AQ6" i="17" s="1"/>
  <c r="U8" i="17"/>
  <c r="Z15" i="17"/>
  <c r="Z14" i="17"/>
  <c r="X15" i="17"/>
  <c r="X14" i="17"/>
  <c r="T15" i="17"/>
  <c r="T14" i="17"/>
  <c r="T13" i="17"/>
  <c r="T12" i="17"/>
  <c r="R15" i="17"/>
  <c r="R14" i="17"/>
  <c r="R13" i="17"/>
  <c r="R12" i="17"/>
  <c r="N15" i="17"/>
  <c r="O14" i="17" s="1"/>
  <c r="N14" i="17"/>
  <c r="N13" i="17"/>
  <c r="N12" i="17"/>
  <c r="N11" i="17"/>
  <c r="N10" i="17"/>
  <c r="L15" i="17"/>
  <c r="K14" i="17" s="1"/>
  <c r="L14" i="17"/>
  <c r="L13" i="17"/>
  <c r="L12" i="17"/>
  <c r="L11" i="17"/>
  <c r="L10" i="17"/>
  <c r="H15" i="17"/>
  <c r="H14" i="17"/>
  <c r="H11" i="17"/>
  <c r="H10" i="17"/>
  <c r="H9" i="17"/>
  <c r="H8" i="17"/>
  <c r="F15" i="17"/>
  <c r="F14" i="17"/>
  <c r="F11" i="17"/>
  <c r="F10" i="17"/>
  <c r="F9" i="17"/>
  <c r="E8" i="17" s="1"/>
  <c r="F8" i="17"/>
  <c r="AG12" i="17"/>
  <c r="AH12" i="17" s="1"/>
  <c r="AG10" i="17"/>
  <c r="AG8" i="17"/>
  <c r="AA10" i="17"/>
  <c r="AA8" i="17"/>
  <c r="AA6" i="17"/>
  <c r="I8" i="17"/>
  <c r="O6" i="17"/>
  <c r="AC12" i="17"/>
  <c r="AC10" i="17"/>
  <c r="AC8" i="17"/>
  <c r="W10" i="17"/>
  <c r="AB10" i="17" s="1"/>
  <c r="W8" i="17"/>
  <c r="W6" i="17"/>
  <c r="Q8" i="17"/>
  <c r="Q6" i="17"/>
  <c r="K6" i="17"/>
  <c r="U6" i="17"/>
  <c r="V6" i="17" s="1"/>
  <c r="AH8" i="17"/>
  <c r="W34" i="17"/>
  <c r="Q34" i="17"/>
  <c r="W30" i="17"/>
  <c r="Q30" i="17"/>
  <c r="W26" i="17"/>
  <c r="Q26" i="17"/>
  <c r="A14" i="17"/>
  <c r="A12" i="17"/>
  <c r="A10" i="17"/>
  <c r="A8" i="17"/>
  <c r="A6" i="17"/>
  <c r="K28" i="18" l="1"/>
  <c r="AF28" i="18" s="1"/>
  <c r="O28" i="18"/>
  <c r="E10" i="18"/>
  <c r="AK6" i="18"/>
  <c r="I10" i="18"/>
  <c r="I12" i="18"/>
  <c r="O10" i="18"/>
  <c r="K10" i="18"/>
  <c r="E26" i="18"/>
  <c r="I26" i="18"/>
  <c r="E8" i="18"/>
  <c r="I8" i="18"/>
  <c r="U12" i="18"/>
  <c r="V12" i="18" s="1"/>
  <c r="AB10" i="18"/>
  <c r="V24" i="18"/>
  <c r="V8" i="18"/>
  <c r="AK8" i="18"/>
  <c r="AF24" i="18"/>
  <c r="V6" i="18"/>
  <c r="V26" i="18"/>
  <c r="P10" i="18"/>
  <c r="AB6" i="18"/>
  <c r="AB8" i="18"/>
  <c r="P28" i="18"/>
  <c r="AK12" i="18"/>
  <c r="J12" i="18"/>
  <c r="P12" i="18"/>
  <c r="J10" i="18"/>
  <c r="AC10" i="18" s="1"/>
  <c r="AK10" i="18"/>
  <c r="AF26" i="18"/>
  <c r="J28" i="18"/>
  <c r="J8" i="18"/>
  <c r="J26" i="18"/>
  <c r="AA28" i="18"/>
  <c r="P6" i="18"/>
  <c r="AG6" i="18" s="1"/>
  <c r="P24" i="18"/>
  <c r="Y24" i="18" s="1"/>
  <c r="E14" i="17"/>
  <c r="I14" i="17"/>
  <c r="K10" i="17"/>
  <c r="O10" i="17"/>
  <c r="P10" i="17" s="1"/>
  <c r="V8" i="17"/>
  <c r="Q14" i="17"/>
  <c r="U14" i="17"/>
  <c r="AH6" i="17"/>
  <c r="AB6" i="17"/>
  <c r="AI6" i="17" s="1"/>
  <c r="AA14" i="17"/>
  <c r="W14" i="17"/>
  <c r="AB14" i="17" s="1"/>
  <c r="V14" i="17"/>
  <c r="U12" i="17"/>
  <c r="Q12" i="17"/>
  <c r="P14" i="17"/>
  <c r="K12" i="17"/>
  <c r="J14" i="17"/>
  <c r="I10" i="17"/>
  <c r="J8" i="17"/>
  <c r="AB8" i="17"/>
  <c r="O12" i="17"/>
  <c r="P12" i="17" s="1"/>
  <c r="AM8" i="17"/>
  <c r="J12" i="17"/>
  <c r="AM12" i="17" s="1"/>
  <c r="J10" i="17"/>
  <c r="AI8" i="17"/>
  <c r="AH10" i="17"/>
  <c r="V12" i="17"/>
  <c r="AI12" i="17"/>
  <c r="AK8" i="17"/>
  <c r="Y26" i="18" l="1"/>
  <c r="Y28" i="18"/>
  <c r="W28" i="18"/>
  <c r="AD28" i="18" s="1"/>
  <c r="AE10" i="18"/>
  <c r="AG10" i="18"/>
  <c r="AI10" i="18" s="1"/>
  <c r="AC8" i="18"/>
  <c r="AA26" i="18"/>
  <c r="AG8" i="18"/>
  <c r="AG12" i="18"/>
  <c r="AE8" i="18"/>
  <c r="AC6" i="18"/>
  <c r="AI6" i="18" s="1"/>
  <c r="W24" i="18"/>
  <c r="AE12" i="18"/>
  <c r="AC12" i="18"/>
  <c r="AE6" i="18"/>
  <c r="AA24" i="18"/>
  <c r="W26" i="18"/>
  <c r="AO8" i="17"/>
  <c r="AM10" i="17"/>
  <c r="AI10" i="17"/>
  <c r="AK10" i="17"/>
  <c r="AK12" i="17"/>
  <c r="AO12" i="17"/>
  <c r="AI14" i="17"/>
  <c r="AM14" i="17"/>
  <c r="AK14" i="17"/>
  <c r="AQ14" i="17"/>
  <c r="AQ12" i="17"/>
  <c r="AQ8" i="17"/>
  <c r="AQ10" i="17"/>
  <c r="AD26" i="18" l="1"/>
  <c r="AI8" i="18"/>
  <c r="AI12" i="18"/>
  <c r="AD24" i="18"/>
  <c r="AO10" i="17"/>
  <c r="AO14" i="17"/>
  <c r="AM6" i="17" l="1"/>
  <c r="P6" i="17"/>
  <c r="AK6" i="17"/>
  <c r="AO6" i="17" l="1"/>
</calcChain>
</file>

<file path=xl/sharedStrings.xml><?xml version="1.0" encoding="utf-8"?>
<sst xmlns="http://schemas.openxmlformats.org/spreadsheetml/2006/main" count="125" uniqueCount="26">
  <si>
    <t>順位</t>
    <rPh sb="0" eb="2">
      <t>ジュンイ</t>
    </rPh>
    <phoneticPr fontId="3"/>
  </si>
  <si>
    <t>得失</t>
    <rPh sb="0" eb="2">
      <t>トクシツ</t>
    </rPh>
    <phoneticPr fontId="3"/>
  </si>
  <si>
    <t>勝点</t>
    <rPh sb="0" eb="1">
      <t>カ</t>
    </rPh>
    <rPh sb="1" eb="2">
      <t>テン</t>
    </rPh>
    <phoneticPr fontId="3"/>
  </si>
  <si>
    <t>引分</t>
    <rPh sb="0" eb="1">
      <t>ヒ</t>
    </rPh>
    <rPh sb="1" eb="2">
      <t>ワ</t>
    </rPh>
    <phoneticPr fontId="3"/>
  </si>
  <si>
    <t>負</t>
    <rPh sb="0" eb="1">
      <t>マ</t>
    </rPh>
    <phoneticPr fontId="3"/>
  </si>
  <si>
    <t>勝</t>
    <rPh sb="0" eb="1">
      <t>カ</t>
    </rPh>
    <phoneticPr fontId="3"/>
  </si>
  <si>
    <t>（中学男子の部）</t>
    <rPh sb="1" eb="3">
      <t>チュウガク</t>
    </rPh>
    <rPh sb="3" eb="5">
      <t>ダンシ</t>
    </rPh>
    <rPh sb="6" eb="7">
      <t>ブ</t>
    </rPh>
    <phoneticPr fontId="3"/>
  </si>
  <si>
    <t>（小学女子の部）</t>
    <rPh sb="1" eb="3">
      <t>ショウガク</t>
    </rPh>
    <rPh sb="3" eb="5">
      <t>ジョシ</t>
    </rPh>
    <rPh sb="6" eb="7">
      <t>ブ</t>
    </rPh>
    <phoneticPr fontId="3"/>
  </si>
  <si>
    <t>（中学女子の部）</t>
    <rPh sb="1" eb="3">
      <t>チュウガク</t>
    </rPh>
    <rPh sb="3" eb="5">
      <t>ジョシ</t>
    </rPh>
    <rPh sb="6" eb="7">
      <t>ブ</t>
    </rPh>
    <phoneticPr fontId="3"/>
  </si>
  <si>
    <t>（小学男子の部）</t>
    <rPh sb="1" eb="3">
      <t>ショウガク</t>
    </rPh>
    <rPh sb="3" eb="5">
      <t>ダンシ</t>
    </rPh>
    <rPh sb="6" eb="7">
      <t>ブ</t>
    </rPh>
    <phoneticPr fontId="3"/>
  </si>
  <si>
    <t>予選</t>
    <rPh sb="0" eb="2">
      <t>ヨセン</t>
    </rPh>
    <phoneticPr fontId="3"/>
  </si>
  <si>
    <t>若葉</t>
    <rPh sb="0" eb="2">
      <t>ワカバ</t>
    </rPh>
    <phoneticPr fontId="2"/>
  </si>
  <si>
    <t>山東</t>
    <rPh sb="0" eb="2">
      <t>サントウ</t>
    </rPh>
    <phoneticPr fontId="2"/>
  </si>
  <si>
    <t>予選A</t>
    <rPh sb="0" eb="2">
      <t>ヨセン</t>
    </rPh>
    <phoneticPr fontId="3"/>
  </si>
  <si>
    <t>決勝ﾘｰｸﾞ</t>
    <rPh sb="0" eb="2">
      <t>ケッショウ</t>
    </rPh>
    <phoneticPr fontId="3"/>
  </si>
  <si>
    <t>春照B</t>
    <rPh sb="0" eb="2">
      <t>ハルテル</t>
    </rPh>
    <phoneticPr fontId="2"/>
  </si>
  <si>
    <t>春照A</t>
    <rPh sb="0" eb="2">
      <t>ハルテル</t>
    </rPh>
    <phoneticPr fontId="2"/>
  </si>
  <si>
    <t>伊吹山中学校</t>
    <rPh sb="0" eb="6">
      <t>イブキヤマチュウガッコウ</t>
    </rPh>
    <phoneticPr fontId="2"/>
  </si>
  <si>
    <t>彦根南中学校</t>
    <rPh sb="0" eb="6">
      <t>ヒコネミナミチュウガッコウ</t>
    </rPh>
    <phoneticPr fontId="2"/>
  </si>
  <si>
    <t>伊吹山B</t>
    <rPh sb="0" eb="3">
      <t>イブキヤマ</t>
    </rPh>
    <phoneticPr fontId="2"/>
  </si>
  <si>
    <t>彦根南B</t>
    <rPh sb="0" eb="3">
      <t>ヒコネミナミ</t>
    </rPh>
    <phoneticPr fontId="2"/>
  </si>
  <si>
    <t>伊吹山A</t>
    <rPh sb="0" eb="3">
      <t>イブキヤマ</t>
    </rPh>
    <phoneticPr fontId="2"/>
  </si>
  <si>
    <t>彦根南A</t>
    <rPh sb="0" eb="3">
      <t>ヒコネミナミ</t>
    </rPh>
    <phoneticPr fontId="2"/>
  </si>
  <si>
    <t>山　東</t>
    <rPh sb="0" eb="1">
      <t>ヤマ</t>
    </rPh>
    <rPh sb="2" eb="3">
      <t>ヒガシ</t>
    </rPh>
    <phoneticPr fontId="2"/>
  </si>
  <si>
    <t>-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</si>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</sst>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9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175">
    <xf numFmtId="0" fontId="0" fillId="0" borderId="0" xfId="0">
      <alignment vertical="center"/>
    </xf>
    <xf numFmtId="0" fontId="5" fillId="0" borderId="0" xfId="1" applyFont="1" applyFill="1" applyAlignment="1">
      <alignment vertical="center" shrinkToFit="1"/>
    </xf>
    <xf numFmtId="0" fontId="6" fillId="0" borderId="0" xfId="1" applyFont="1" applyFill="1" applyAlignment="1">
      <alignment vertical="center" shrinkToFit="1"/>
    </xf>
    <xf numFmtId="0" fontId="6" fillId="0" borderId="0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vertical="center" shrinkToFit="1"/>
    </xf>
    <xf numFmtId="0" fontId="6" fillId="0" borderId="0" xfId="1" applyFont="1" applyFill="1">
      <alignment vertical="center"/>
    </xf>
    <xf numFmtId="0" fontId="6" fillId="0" borderId="0" xfId="1" applyFont="1" applyFill="1" applyBorder="1">
      <alignment vertical="center"/>
    </xf>
    <xf numFmtId="0" fontId="6" fillId="0" borderId="0" xfId="1" applyFont="1" applyFill="1" applyBorder="1" applyAlignment="1">
      <alignment vertical="center"/>
    </xf>
    <xf numFmtId="0" fontId="6" fillId="2" borderId="0" xfId="1" applyFont="1" applyFill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Border="1">
      <alignment vertical="center"/>
    </xf>
    <xf numFmtId="49" fontId="6" fillId="0" borderId="0" xfId="1" applyNumberFormat="1" applyFont="1" applyFill="1" applyBorder="1" applyAlignment="1">
      <alignment vertical="center" shrinkToFit="1"/>
    </xf>
    <xf numFmtId="49" fontId="7" fillId="0" borderId="0" xfId="1" applyNumberFormat="1" applyFont="1" applyFill="1" applyBorder="1" applyAlignment="1">
      <alignment vertical="center" shrinkToFit="1"/>
    </xf>
    <xf numFmtId="0" fontId="6" fillId="0" borderId="47" xfId="1" applyFont="1" applyFill="1" applyBorder="1" applyAlignment="1">
      <alignment horizontal="center" vertical="center" shrinkToFit="1"/>
    </xf>
    <xf numFmtId="0" fontId="6" fillId="0" borderId="41" xfId="1" applyFont="1" applyFill="1" applyBorder="1" applyAlignment="1">
      <alignment horizontal="center" vertical="center" shrinkToFit="1"/>
    </xf>
    <xf numFmtId="0" fontId="6" fillId="0" borderId="54" xfId="1" applyFont="1" applyFill="1" applyBorder="1" applyAlignment="1">
      <alignment horizontal="center" vertical="center" shrinkToFit="1"/>
    </xf>
    <xf numFmtId="0" fontId="6" fillId="0" borderId="53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center" vertical="center" shrinkToFit="1"/>
    </xf>
    <xf numFmtId="0" fontId="5" fillId="2" borderId="0" xfId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vertical="center" justifyLastLine="1"/>
    </xf>
    <xf numFmtId="0" fontId="6" fillId="0" borderId="0" xfId="1" applyFont="1" applyFill="1" applyBorder="1" applyAlignment="1">
      <alignment horizontal="distributed" vertical="center"/>
    </xf>
    <xf numFmtId="49" fontId="6" fillId="0" borderId="0" xfId="1" applyNumberFormat="1" applyFont="1" applyFill="1" applyBorder="1" applyAlignment="1">
      <alignment horizontal="distributed" vertical="center"/>
    </xf>
    <xf numFmtId="0" fontId="6" fillId="0" borderId="0" xfId="1" applyNumberFormat="1" applyFont="1" applyFill="1" applyBorder="1" applyAlignment="1">
      <alignment vertical="center" justifyLastLine="1"/>
    </xf>
    <xf numFmtId="49" fontId="8" fillId="0" borderId="0" xfId="1" applyNumberFormat="1" applyFont="1" applyFill="1" applyBorder="1" applyAlignment="1">
      <alignment horizontal="center" vertical="center" justifyLastLine="1"/>
    </xf>
    <xf numFmtId="49" fontId="6" fillId="0" borderId="0" xfId="1" applyNumberFormat="1" applyFont="1" applyFill="1" applyBorder="1" applyAlignment="1">
      <alignment horizontal="center" vertical="center" shrinkToFit="1"/>
    </xf>
    <xf numFmtId="176" fontId="8" fillId="0" borderId="24" xfId="1" applyNumberFormat="1" applyFont="1" applyFill="1" applyBorder="1" applyAlignment="1">
      <alignment horizontal="center" vertical="center" shrinkToFit="1"/>
    </xf>
    <xf numFmtId="176" fontId="8" fillId="0" borderId="14" xfId="1" applyNumberFormat="1" applyFont="1" applyFill="1" applyBorder="1" applyAlignment="1">
      <alignment horizontal="center" vertical="center" shrinkToFit="1"/>
    </xf>
    <xf numFmtId="0" fontId="6" fillId="0" borderId="0" xfId="1" applyFont="1" applyFill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 vertical="center" shrinkToFit="1"/>
    </xf>
    <xf numFmtId="49" fontId="6" fillId="0" borderId="0" xfId="1" applyNumberFormat="1" applyFont="1" applyFill="1" applyBorder="1" applyAlignment="1">
      <alignment horizontal="center" vertical="center" justifyLastLine="1"/>
    </xf>
    <xf numFmtId="0" fontId="6" fillId="0" borderId="0" xfId="1" applyNumberFormat="1" applyFont="1" applyFill="1">
      <alignment vertical="center"/>
    </xf>
    <xf numFmtId="0" fontId="6" fillId="0" borderId="0" xfId="1" applyNumberFormat="1" applyFont="1" applyFill="1" applyBorder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horizontal="center" vertical="center" shrinkToFit="1"/>
    </xf>
    <xf numFmtId="176" fontId="6" fillId="0" borderId="11" xfId="1" applyNumberFormat="1" applyFont="1" applyFill="1" applyBorder="1" applyAlignment="1">
      <alignment horizontal="distributed" vertical="center" shrinkToFit="1"/>
    </xf>
    <xf numFmtId="0" fontId="6" fillId="0" borderId="12" xfId="1" applyNumberFormat="1" applyFont="1" applyFill="1" applyBorder="1" applyAlignment="1">
      <alignment horizontal="distributed" vertical="center" shrinkToFit="1"/>
    </xf>
    <xf numFmtId="0" fontId="6" fillId="0" borderId="2" xfId="1" applyNumberFormat="1" applyFont="1" applyFill="1" applyBorder="1" applyAlignment="1">
      <alignment horizontal="distributed" vertical="center" shrinkToFit="1"/>
    </xf>
    <xf numFmtId="0" fontId="6" fillId="0" borderId="3" xfId="1" applyNumberFormat="1" applyFont="1" applyFill="1" applyBorder="1" applyAlignment="1">
      <alignment horizontal="distributed" vertical="center" shrinkToFit="1"/>
    </xf>
    <xf numFmtId="0" fontId="6" fillId="0" borderId="19" xfId="1" applyNumberFormat="1" applyFont="1" applyFill="1" applyBorder="1" applyAlignment="1">
      <alignment horizontal="distributed" vertical="center" shrinkToFit="1"/>
    </xf>
    <xf numFmtId="0" fontId="6" fillId="0" borderId="31" xfId="1" applyNumberFormat="1" applyFont="1" applyFill="1" applyBorder="1" applyAlignment="1">
      <alignment horizontal="distributed" vertical="center" shrinkToFit="1"/>
    </xf>
    <xf numFmtId="0" fontId="6" fillId="0" borderId="1" xfId="1" applyNumberFormat="1" applyFont="1" applyFill="1" applyBorder="1" applyAlignment="1">
      <alignment horizontal="distributed" vertical="center" shrinkToFit="1"/>
    </xf>
    <xf numFmtId="49" fontId="6" fillId="0" borderId="46" xfId="1" applyNumberFormat="1" applyFont="1" applyFill="1" applyBorder="1" applyAlignment="1">
      <alignment horizontal="center" vertical="center" shrinkToFit="1"/>
    </xf>
    <xf numFmtId="49" fontId="6" fillId="0" borderId="48" xfId="1" applyNumberFormat="1" applyFont="1" applyFill="1" applyBorder="1" applyAlignment="1">
      <alignment horizontal="center" vertical="center" shrinkToFit="1"/>
    </xf>
    <xf numFmtId="49" fontId="6" fillId="0" borderId="47" xfId="1" applyNumberFormat="1" applyFont="1" applyFill="1" applyBorder="1" applyAlignment="1">
      <alignment horizontal="center" vertical="center" shrinkToFit="1"/>
    </xf>
    <xf numFmtId="49" fontId="6" fillId="0" borderId="40" xfId="1" applyNumberFormat="1" applyFont="1" applyFill="1" applyBorder="1" applyAlignment="1">
      <alignment horizontal="center" vertical="center" shrinkToFit="1"/>
    </xf>
    <xf numFmtId="49" fontId="6" fillId="0" borderId="42" xfId="1" applyNumberFormat="1" applyFont="1" applyFill="1" applyBorder="1" applyAlignment="1">
      <alignment horizontal="center" vertical="center" shrinkToFit="1"/>
    </xf>
    <xf numFmtId="49" fontId="6" fillId="0" borderId="41" xfId="1" applyNumberFormat="1" applyFont="1" applyFill="1" applyBorder="1" applyAlignment="1">
      <alignment horizontal="center" vertical="center" shrinkToFit="1"/>
    </xf>
    <xf numFmtId="177" fontId="6" fillId="0" borderId="35" xfId="1" applyNumberFormat="1" applyFont="1" applyFill="1" applyBorder="1" applyAlignment="1">
      <alignment horizontal="center" vertical="center" shrinkToFit="1"/>
    </xf>
    <xf numFmtId="177" fontId="6" fillId="0" borderId="34" xfId="1" applyNumberFormat="1" applyFont="1" applyFill="1" applyBorder="1" applyAlignment="1">
      <alignment horizontal="center" vertical="center" shrinkToFit="1"/>
    </xf>
    <xf numFmtId="177" fontId="6" fillId="0" borderId="24" xfId="1" applyNumberFormat="1" applyFont="1" applyFill="1" applyBorder="1" applyAlignment="1">
      <alignment horizontal="center" vertical="center" shrinkToFit="1"/>
    </xf>
    <xf numFmtId="177" fontId="6" fillId="0" borderId="23" xfId="1" applyNumberFormat="1" applyFont="1" applyFill="1" applyBorder="1" applyAlignment="1">
      <alignment horizontal="center" vertical="center" shrinkToFit="1"/>
    </xf>
    <xf numFmtId="177" fontId="6" fillId="0" borderId="14" xfId="1" applyNumberFormat="1" applyFont="1" applyFill="1" applyBorder="1" applyAlignment="1">
      <alignment horizontal="center" vertical="center" shrinkToFit="1"/>
    </xf>
    <xf numFmtId="177" fontId="6" fillId="0" borderId="13" xfId="1" applyNumberFormat="1" applyFont="1" applyFill="1" applyBorder="1" applyAlignment="1">
      <alignment horizontal="center" vertical="center" shrinkToFit="1"/>
    </xf>
    <xf numFmtId="177" fontId="6" fillId="0" borderId="4" xfId="1" applyNumberFormat="1" applyFont="1" applyFill="1" applyBorder="1" applyAlignment="1">
      <alignment horizontal="center" vertical="center" shrinkToFit="1"/>
    </xf>
    <xf numFmtId="177" fontId="6" fillId="0" borderId="3" xfId="1" applyNumberFormat="1" applyFont="1" applyFill="1" applyBorder="1" applyAlignment="1">
      <alignment horizontal="center" vertical="center" shrinkToFit="1"/>
    </xf>
    <xf numFmtId="49" fontId="6" fillId="0" borderId="18" xfId="1" applyNumberFormat="1" applyFont="1" applyFill="1" applyBorder="1" applyAlignment="1">
      <alignment horizontal="center" vertical="center" shrinkToFit="1"/>
    </xf>
    <xf numFmtId="49" fontId="6" fillId="0" borderId="17" xfId="1" applyNumberFormat="1" applyFont="1" applyFill="1" applyBorder="1" applyAlignment="1">
      <alignment horizontal="center" vertical="center" shrinkToFit="1"/>
    </xf>
    <xf numFmtId="49" fontId="6" fillId="0" borderId="16" xfId="1" applyNumberFormat="1" applyFont="1" applyFill="1" applyBorder="1" applyAlignment="1">
      <alignment horizontal="center" vertical="center" shrinkToFit="1"/>
    </xf>
    <xf numFmtId="49" fontId="6" fillId="0" borderId="8" xfId="1" applyNumberFormat="1" applyFont="1" applyFill="1" applyBorder="1" applyAlignment="1">
      <alignment horizontal="center" vertical="center" shrinkToFit="1"/>
    </xf>
    <xf numFmtId="49" fontId="6" fillId="0" borderId="7" xfId="1" applyNumberFormat="1" applyFont="1" applyFill="1" applyBorder="1" applyAlignment="1">
      <alignment horizontal="center" vertical="center" shrinkToFit="1"/>
    </xf>
    <xf numFmtId="49" fontId="6" fillId="0" borderId="6" xfId="1" applyNumberFormat="1" applyFont="1" applyFill="1" applyBorder="1" applyAlignment="1">
      <alignment horizontal="center" vertical="center" shrinkToFit="1"/>
    </xf>
    <xf numFmtId="177" fontId="6" fillId="0" borderId="52" xfId="1" applyNumberFormat="1" applyFont="1" applyFill="1" applyBorder="1" applyAlignment="1">
      <alignment horizontal="distributed" vertical="center" shrinkToFit="1"/>
    </xf>
    <xf numFmtId="177" fontId="6" fillId="0" borderId="0" xfId="1" applyNumberFormat="1" applyFont="1" applyFill="1" applyBorder="1" applyAlignment="1">
      <alignment horizontal="distributed" vertical="center" shrinkToFit="1"/>
    </xf>
    <xf numFmtId="177" fontId="6" fillId="0" borderId="5" xfId="1" applyNumberFormat="1" applyFont="1" applyFill="1" applyBorder="1" applyAlignment="1">
      <alignment horizontal="distributed" vertical="center" shrinkToFit="1"/>
    </xf>
    <xf numFmtId="177" fontId="6" fillId="0" borderId="4" xfId="1" applyNumberFormat="1" applyFont="1" applyFill="1" applyBorder="1" applyAlignment="1">
      <alignment horizontal="distributed" vertical="center" shrinkToFit="1"/>
    </xf>
    <xf numFmtId="177" fontId="6" fillId="0" borderId="11" xfId="1" applyNumberFormat="1" applyFont="1" applyFill="1" applyBorder="1" applyAlignment="1">
      <alignment horizontal="distributed" vertical="center" shrinkToFit="1"/>
    </xf>
    <xf numFmtId="177" fontId="6" fillId="0" borderId="12" xfId="1" applyNumberFormat="1" applyFont="1" applyFill="1" applyBorder="1" applyAlignment="1">
      <alignment horizontal="distributed" vertical="center" shrinkToFit="1"/>
    </xf>
    <xf numFmtId="177" fontId="6" fillId="0" borderId="2" xfId="1" applyNumberFormat="1" applyFont="1" applyFill="1" applyBorder="1" applyAlignment="1">
      <alignment horizontal="distributed" vertical="center" shrinkToFit="1"/>
    </xf>
    <xf numFmtId="177" fontId="6" fillId="0" borderId="3" xfId="1" applyNumberFormat="1" applyFont="1" applyFill="1" applyBorder="1" applyAlignment="1">
      <alignment horizontal="distributed" vertical="center" shrinkToFit="1"/>
    </xf>
    <xf numFmtId="0" fontId="6" fillId="0" borderId="22" xfId="1" applyNumberFormat="1" applyFont="1" applyFill="1" applyBorder="1" applyAlignment="1">
      <alignment horizontal="distributed" vertical="center" shrinkToFit="1"/>
    </xf>
    <xf numFmtId="0" fontId="6" fillId="0" borderId="23" xfId="1" applyNumberFormat="1" applyFont="1" applyFill="1" applyBorder="1" applyAlignment="1">
      <alignment horizontal="distributed" vertical="center" shrinkToFit="1"/>
    </xf>
    <xf numFmtId="0" fontId="6" fillId="0" borderId="21" xfId="1" applyNumberFormat="1" applyFont="1" applyFill="1" applyBorder="1" applyAlignment="1">
      <alignment horizontal="distributed" vertical="center" shrinkToFit="1"/>
    </xf>
    <xf numFmtId="0" fontId="6" fillId="0" borderId="11" xfId="1" applyNumberFormat="1" applyFont="1" applyFill="1" applyBorder="1" applyAlignment="1">
      <alignment horizontal="distributed" vertical="center" shrinkToFit="1"/>
    </xf>
    <xf numFmtId="0" fontId="6" fillId="0" borderId="10" xfId="1" applyNumberFormat="1" applyFont="1" applyFill="1" applyBorder="1" applyAlignment="1">
      <alignment horizontal="distributed" vertical="center" shrinkToFit="1"/>
    </xf>
    <xf numFmtId="176" fontId="8" fillId="3" borderId="37" xfId="1" applyNumberFormat="1" applyFont="1" applyFill="1" applyBorder="1" applyAlignment="1">
      <alignment horizontal="center" vertical="center" shrinkToFit="1"/>
    </xf>
    <xf numFmtId="176" fontId="8" fillId="3" borderId="29" xfId="1" applyNumberFormat="1" applyFont="1" applyFill="1" applyBorder="1" applyAlignment="1">
      <alignment horizontal="center" vertical="center" shrinkToFit="1"/>
    </xf>
    <xf numFmtId="177" fontId="6" fillId="0" borderId="25" xfId="1" applyNumberFormat="1" applyFont="1" applyFill="1" applyBorder="1" applyAlignment="1">
      <alignment horizontal="distributed" vertical="center" shrinkToFit="1"/>
    </xf>
    <xf numFmtId="177" fontId="6" fillId="0" borderId="24" xfId="1" applyNumberFormat="1" applyFont="1" applyFill="1" applyBorder="1" applyAlignment="1">
      <alignment horizontal="distributed" vertical="center" shrinkToFit="1"/>
    </xf>
    <xf numFmtId="177" fontId="6" fillId="0" borderId="36" xfId="1" applyNumberFormat="1" applyFont="1" applyFill="1" applyBorder="1" applyAlignment="1">
      <alignment horizontal="distributed" vertical="center" shrinkToFit="1"/>
    </xf>
    <xf numFmtId="177" fontId="6" fillId="0" borderId="34" xfId="1" applyNumberFormat="1" applyFont="1" applyFill="1" applyBorder="1" applyAlignment="1">
      <alignment horizontal="distributed" vertical="center" shrinkToFit="1"/>
    </xf>
    <xf numFmtId="177" fontId="6" fillId="0" borderId="22" xfId="1" applyNumberFormat="1" applyFont="1" applyFill="1" applyBorder="1" applyAlignment="1">
      <alignment horizontal="distributed" vertical="center" shrinkToFit="1"/>
    </xf>
    <xf numFmtId="177" fontId="6" fillId="0" borderId="23" xfId="1" applyNumberFormat="1" applyFont="1" applyFill="1" applyBorder="1" applyAlignment="1">
      <alignment horizontal="distributed" vertical="center" shrinkToFit="1"/>
    </xf>
    <xf numFmtId="49" fontId="6" fillId="0" borderId="46" xfId="1" applyNumberFormat="1" applyFont="1" applyFill="1" applyBorder="1" applyAlignment="1">
      <alignment horizontal="distributed" vertical="center" shrinkToFit="1"/>
    </xf>
    <xf numFmtId="49" fontId="6" fillId="0" borderId="47" xfId="1" applyNumberFormat="1" applyFont="1" applyFill="1" applyBorder="1" applyAlignment="1">
      <alignment horizontal="distributed" vertical="center" shrinkToFit="1"/>
    </xf>
    <xf numFmtId="49" fontId="6" fillId="0" borderId="40" xfId="1" applyNumberFormat="1" applyFont="1" applyFill="1" applyBorder="1" applyAlignment="1">
      <alignment horizontal="distributed" vertical="center" shrinkToFit="1"/>
    </xf>
    <xf numFmtId="49" fontId="6" fillId="0" borderId="41" xfId="1" applyNumberFormat="1" applyFont="1" applyFill="1" applyBorder="1" applyAlignment="1">
      <alignment horizontal="distributed" vertical="center" shrinkToFit="1"/>
    </xf>
    <xf numFmtId="49" fontId="6" fillId="0" borderId="45" xfId="1" applyNumberFormat="1" applyFont="1" applyFill="1" applyBorder="1" applyAlignment="1">
      <alignment horizontal="distributed" vertical="center" shrinkToFit="1"/>
    </xf>
    <xf numFmtId="49" fontId="6" fillId="0" borderId="39" xfId="1" applyNumberFormat="1" applyFont="1" applyFill="1" applyBorder="1" applyAlignment="1">
      <alignment horizontal="distributed" vertical="center" shrinkToFit="1"/>
    </xf>
    <xf numFmtId="49" fontId="6" fillId="0" borderId="49" xfId="1" applyNumberFormat="1" applyFont="1" applyFill="1" applyBorder="1" applyAlignment="1">
      <alignment horizontal="distributed" vertical="center" shrinkToFit="1"/>
    </xf>
    <xf numFmtId="49" fontId="6" fillId="0" borderId="43" xfId="1" applyNumberFormat="1" applyFont="1" applyFill="1" applyBorder="1" applyAlignment="1">
      <alignment horizontal="distributed" vertical="center" shrinkToFit="1"/>
    </xf>
    <xf numFmtId="0" fontId="6" fillId="0" borderId="20" xfId="1" applyFont="1" applyFill="1" applyBorder="1" applyAlignment="1">
      <alignment horizontal="center" vertical="center" shrinkToFit="1"/>
    </xf>
    <xf numFmtId="0" fontId="6" fillId="0" borderId="14" xfId="1" applyFont="1" applyFill="1" applyBorder="1" applyAlignment="1">
      <alignment horizontal="center" vertical="center" shrinkToFit="1"/>
    </xf>
    <xf numFmtId="0" fontId="6" fillId="0" borderId="33" xfId="1" applyFont="1" applyFill="1" applyBorder="1" applyAlignment="1">
      <alignment horizontal="center" vertical="center" shrinkToFit="1"/>
    </xf>
    <xf numFmtId="0" fontId="6" fillId="0" borderId="9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shrinkToFit="1"/>
    </xf>
    <xf numFmtId="0" fontId="6" fillId="0" borderId="51" xfId="1" applyFont="1" applyFill="1" applyBorder="1" applyAlignment="1">
      <alignment horizontal="center" vertical="center" shrinkToFit="1"/>
    </xf>
    <xf numFmtId="0" fontId="6" fillId="0" borderId="30" xfId="1" applyFont="1" applyFill="1" applyBorder="1" applyAlignment="1">
      <alignment horizontal="center" vertical="center" shrinkToFit="1"/>
    </xf>
    <xf numFmtId="0" fontId="6" fillId="0" borderId="24" xfId="1" applyFont="1" applyFill="1" applyBorder="1" applyAlignment="1">
      <alignment horizontal="center" vertical="center" shrinkToFit="1"/>
    </xf>
    <xf numFmtId="0" fontId="6" fillId="0" borderId="29" xfId="1" applyFont="1" applyFill="1" applyBorder="1" applyAlignment="1">
      <alignment horizontal="center" vertical="center" shrinkToFit="1"/>
    </xf>
    <xf numFmtId="49" fontId="6" fillId="0" borderId="32" xfId="1" applyNumberFormat="1" applyFont="1" applyFill="1" applyBorder="1" applyAlignment="1">
      <alignment horizontal="center" vertical="center" shrinkToFit="1"/>
    </xf>
    <xf numFmtId="49" fontId="6" fillId="0" borderId="28" xfId="1" applyNumberFormat="1" applyFont="1" applyFill="1" applyBorder="1" applyAlignment="1">
      <alignment horizontal="center" vertical="center" shrinkToFit="1"/>
    </xf>
    <xf numFmtId="49" fontId="6" fillId="0" borderId="27" xfId="1" applyNumberFormat="1" applyFont="1" applyFill="1" applyBorder="1" applyAlignment="1">
      <alignment horizontal="center" vertical="center" shrinkToFit="1"/>
    </xf>
    <xf numFmtId="49" fontId="6" fillId="0" borderId="26" xfId="1" applyNumberFormat="1" applyFont="1" applyFill="1" applyBorder="1" applyAlignment="1">
      <alignment horizontal="center" vertical="center" shrinkToFit="1"/>
    </xf>
    <xf numFmtId="176" fontId="8" fillId="3" borderId="33" xfId="1" applyNumberFormat="1" applyFont="1" applyFill="1" applyBorder="1" applyAlignment="1">
      <alignment horizontal="center" vertical="center" shrinkToFit="1"/>
    </xf>
    <xf numFmtId="0" fontId="6" fillId="0" borderId="38" xfId="1" applyFont="1" applyFill="1" applyBorder="1" applyAlignment="1">
      <alignment horizontal="center" vertical="center" shrinkToFit="1"/>
    </xf>
    <xf numFmtId="0" fontId="6" fillId="0" borderId="35" xfId="1" applyFont="1" applyFill="1" applyBorder="1" applyAlignment="1">
      <alignment horizontal="center" vertical="center" shrinkToFit="1"/>
    </xf>
    <xf numFmtId="0" fontId="6" fillId="0" borderId="37" xfId="1" applyFont="1" applyFill="1" applyBorder="1" applyAlignment="1">
      <alignment horizontal="center" vertical="center" shrinkToFit="1"/>
    </xf>
    <xf numFmtId="49" fontId="6" fillId="0" borderId="57" xfId="1" applyNumberFormat="1" applyFont="1" applyFill="1" applyBorder="1" applyAlignment="1">
      <alignment horizontal="center" vertical="center" shrinkToFit="1"/>
    </xf>
    <xf numFmtId="49" fontId="6" fillId="0" borderId="55" xfId="1" applyNumberFormat="1" applyFont="1" applyFill="1" applyBorder="1" applyAlignment="1">
      <alignment horizontal="center" vertical="center" shrinkToFit="1"/>
    </xf>
    <xf numFmtId="49" fontId="6" fillId="0" borderId="56" xfId="1" applyNumberFormat="1" applyFont="1" applyFill="1" applyBorder="1" applyAlignment="1">
      <alignment horizontal="center" vertical="center" shrinkToFit="1"/>
    </xf>
    <xf numFmtId="49" fontId="6" fillId="0" borderId="58" xfId="1" applyNumberFormat="1" applyFont="1" applyFill="1" applyBorder="1" applyAlignment="1">
      <alignment horizontal="center" vertical="center" shrinkToFit="1"/>
    </xf>
    <xf numFmtId="0" fontId="6" fillId="0" borderId="50" xfId="1" applyFont="1" applyFill="1" applyBorder="1" applyAlignment="1">
      <alignment horizontal="distributed" vertical="center" shrinkToFit="1"/>
    </xf>
    <xf numFmtId="0" fontId="6" fillId="0" borderId="48" xfId="1" applyFont="1" applyFill="1" applyBorder="1" applyAlignment="1">
      <alignment horizontal="distributed" vertical="center" shrinkToFit="1"/>
    </xf>
    <xf numFmtId="0" fontId="6" fillId="0" borderId="54" xfId="1" applyFont="1" applyFill="1" applyBorder="1" applyAlignment="1">
      <alignment horizontal="distributed" vertical="center" shrinkToFit="1"/>
    </xf>
    <xf numFmtId="0" fontId="6" fillId="0" borderId="44" xfId="1" applyFont="1" applyFill="1" applyBorder="1" applyAlignment="1">
      <alignment horizontal="distributed" vertical="center" shrinkToFit="1"/>
    </xf>
    <xf numFmtId="0" fontId="6" fillId="0" borderId="42" xfId="1" applyFont="1" applyFill="1" applyBorder="1" applyAlignment="1">
      <alignment horizontal="distributed" vertical="center" shrinkToFit="1"/>
    </xf>
    <xf numFmtId="0" fontId="6" fillId="0" borderId="53" xfId="1" applyFont="1" applyFill="1" applyBorder="1" applyAlignment="1">
      <alignment horizontal="distributed" vertical="center" shrinkToFit="1"/>
    </xf>
    <xf numFmtId="0" fontId="6" fillId="0" borderId="46" xfId="1" applyFont="1" applyFill="1" applyBorder="1" applyAlignment="1">
      <alignment horizontal="center" vertical="center" shrinkToFit="1"/>
    </xf>
    <xf numFmtId="0" fontId="6" fillId="0" borderId="48" xfId="1" applyFont="1" applyFill="1" applyBorder="1" applyAlignment="1">
      <alignment horizontal="center" vertical="center" shrinkToFit="1"/>
    </xf>
    <xf numFmtId="0" fontId="6" fillId="0" borderId="47" xfId="1" applyFont="1" applyFill="1" applyBorder="1" applyAlignment="1">
      <alignment horizontal="center" vertical="center" shrinkToFit="1"/>
    </xf>
    <xf numFmtId="0" fontId="6" fillId="0" borderId="40" xfId="1" applyFont="1" applyFill="1" applyBorder="1" applyAlignment="1">
      <alignment horizontal="center" vertical="center" shrinkToFit="1"/>
    </xf>
    <xf numFmtId="0" fontId="6" fillId="0" borderId="42" xfId="1" applyFont="1" applyFill="1" applyBorder="1" applyAlignment="1">
      <alignment horizontal="center" vertical="center" shrinkToFit="1"/>
    </xf>
    <xf numFmtId="0" fontId="6" fillId="0" borderId="41" xfId="1" applyFont="1" applyFill="1" applyBorder="1" applyAlignment="1">
      <alignment horizontal="center" vertical="center" shrinkToFit="1"/>
    </xf>
    <xf numFmtId="0" fontId="6" fillId="0" borderId="54" xfId="1" applyFont="1" applyFill="1" applyBorder="1" applyAlignment="1">
      <alignment horizontal="center" vertical="center" shrinkToFit="1"/>
    </xf>
    <xf numFmtId="0" fontId="6" fillId="0" borderId="53" xfId="1" applyFont="1" applyFill="1" applyBorder="1" applyAlignment="1">
      <alignment horizontal="center" vertical="center" shrinkToFit="1"/>
    </xf>
    <xf numFmtId="177" fontId="6" fillId="0" borderId="19" xfId="1" applyNumberFormat="1" applyFont="1" applyFill="1" applyBorder="1" applyAlignment="1">
      <alignment horizontal="distributed" vertical="center" shrinkToFit="1"/>
    </xf>
    <xf numFmtId="177" fontId="6" fillId="0" borderId="31" xfId="1" applyNumberFormat="1" applyFont="1" applyFill="1" applyBorder="1" applyAlignment="1">
      <alignment horizontal="distributed" vertical="center" shrinkToFit="1"/>
    </xf>
    <xf numFmtId="177" fontId="6" fillId="0" borderId="1" xfId="1" applyNumberFormat="1" applyFont="1" applyFill="1" applyBorder="1" applyAlignment="1">
      <alignment horizontal="distributed" vertical="center" shrinkToFit="1"/>
    </xf>
    <xf numFmtId="0" fontId="5" fillId="0" borderId="0" xfId="1" applyFont="1" applyFill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shrinkToFit="1"/>
    </xf>
    <xf numFmtId="177" fontId="6" fillId="0" borderId="21" xfId="1" applyNumberFormat="1" applyFont="1" applyFill="1" applyBorder="1" applyAlignment="1">
      <alignment horizontal="distributed" vertical="center" shrinkToFit="1"/>
    </xf>
    <xf numFmtId="0" fontId="6" fillId="0" borderId="61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center" vertical="center" shrinkToFit="1"/>
    </xf>
    <xf numFmtId="0" fontId="6" fillId="0" borderId="62" xfId="1" applyFont="1" applyFill="1" applyBorder="1" applyAlignment="1">
      <alignment horizontal="center" vertical="center" shrinkToFit="1"/>
    </xf>
    <xf numFmtId="177" fontId="6" fillId="0" borderId="10" xfId="1" applyNumberFormat="1" applyFont="1" applyFill="1" applyBorder="1" applyAlignment="1">
      <alignment horizontal="distributed" vertical="center" shrinkToFit="1"/>
    </xf>
    <xf numFmtId="0" fontId="6" fillId="0" borderId="49" xfId="1" applyFont="1" applyFill="1" applyBorder="1" applyAlignment="1">
      <alignment horizontal="center" vertical="center" shrinkToFit="1"/>
    </xf>
    <xf numFmtId="0" fontId="6" fillId="0" borderId="43" xfId="1" applyFont="1" applyFill="1" applyBorder="1" applyAlignment="1">
      <alignment horizontal="center" vertical="center" shrinkToFit="1"/>
    </xf>
    <xf numFmtId="49" fontId="6" fillId="0" borderId="49" xfId="1" applyNumberFormat="1" applyFont="1" applyFill="1" applyBorder="1" applyAlignment="1">
      <alignment horizontal="center" vertical="center" shrinkToFit="1"/>
    </xf>
    <xf numFmtId="49" fontId="6" fillId="0" borderId="43" xfId="1" applyNumberFormat="1" applyFont="1" applyFill="1" applyBorder="1" applyAlignment="1">
      <alignment horizontal="center" vertical="center" shrinkToFit="1"/>
    </xf>
    <xf numFmtId="177" fontId="6" fillId="0" borderId="13" xfId="1" applyNumberFormat="1" applyFont="1" applyFill="1" applyBorder="1" applyAlignment="1">
      <alignment horizontal="distributed" vertical="center" shrinkToFit="1"/>
    </xf>
    <xf numFmtId="177" fontId="6" fillId="0" borderId="15" xfId="1" applyNumberFormat="1" applyFont="1" applyFill="1" applyBorder="1" applyAlignment="1">
      <alignment horizontal="distributed" vertical="center" shrinkToFit="1"/>
    </xf>
    <xf numFmtId="49" fontId="6" fillId="0" borderId="48" xfId="1" applyNumberFormat="1" applyFont="1" applyFill="1" applyBorder="1" applyAlignment="1">
      <alignment horizontal="distributed" vertical="center" shrinkToFit="1"/>
    </xf>
    <xf numFmtId="49" fontId="6" fillId="0" borderId="42" xfId="1" applyNumberFormat="1" applyFont="1" applyFill="1" applyBorder="1" applyAlignment="1">
      <alignment horizontal="distributed" vertical="center" shrinkToFit="1"/>
    </xf>
    <xf numFmtId="0" fontId="5" fillId="2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6" fillId="0" borderId="0" xfId="1" applyNumberFormat="1" applyFont="1" applyFill="1" applyAlignment="1">
      <alignment horizontal="center" vertical="center"/>
    </xf>
    <xf numFmtId="176" fontId="8" fillId="3" borderId="51" xfId="1" applyNumberFormat="1" applyFont="1" applyFill="1" applyBorder="1" applyAlignment="1">
      <alignment horizontal="center" vertical="center" shrinkToFit="1"/>
    </xf>
    <xf numFmtId="176" fontId="8" fillId="0" borderId="57" xfId="1" applyNumberFormat="1" applyFont="1" applyFill="1" applyBorder="1" applyAlignment="1">
      <alignment horizontal="center" vertical="center" shrinkToFit="1"/>
    </xf>
    <xf numFmtId="176" fontId="8" fillId="0" borderId="55" xfId="1" applyNumberFormat="1" applyFont="1" applyFill="1" applyBorder="1" applyAlignment="1">
      <alignment horizontal="center" vertical="center" shrinkToFit="1"/>
    </xf>
    <xf numFmtId="176" fontId="8" fillId="0" borderId="59" xfId="1" applyNumberFormat="1" applyFont="1" applyFill="1" applyBorder="1" applyAlignment="1">
      <alignment horizontal="center" vertical="center" shrinkToFit="1"/>
    </xf>
    <xf numFmtId="176" fontId="8" fillId="0" borderId="36" xfId="1" applyNumberFormat="1" applyFont="1" applyFill="1" applyBorder="1" applyAlignment="1">
      <alignment horizontal="center" vertical="center" shrinkToFit="1"/>
    </xf>
    <xf numFmtId="176" fontId="8" fillId="0" borderId="35" xfId="1" applyNumberFormat="1" applyFont="1" applyFill="1" applyBorder="1" applyAlignment="1">
      <alignment horizontal="center" vertical="center" shrinkToFit="1"/>
    </xf>
    <xf numFmtId="176" fontId="8" fillId="0" borderId="34" xfId="1" applyNumberFormat="1" applyFont="1" applyFill="1" applyBorder="1" applyAlignment="1">
      <alignment horizontal="center" vertical="center" shrinkToFit="1"/>
    </xf>
    <xf numFmtId="176" fontId="8" fillId="0" borderId="19" xfId="1" applyNumberFormat="1" applyFont="1" applyFill="1" applyBorder="1" applyAlignment="1">
      <alignment horizontal="center" vertical="center" shrinkToFit="1"/>
    </xf>
    <xf numFmtId="176" fontId="8" fillId="0" borderId="13" xfId="1" applyNumberFormat="1" applyFont="1" applyFill="1" applyBorder="1" applyAlignment="1">
      <alignment horizontal="center" vertical="center" shrinkToFit="1"/>
    </xf>
    <xf numFmtId="176" fontId="8" fillId="0" borderId="58" xfId="1" applyNumberFormat="1" applyFont="1" applyFill="1" applyBorder="1" applyAlignment="1">
      <alignment horizontal="center" vertical="center" shrinkToFit="1"/>
    </xf>
    <xf numFmtId="176" fontId="8" fillId="0" borderId="27" xfId="1" applyNumberFormat="1" applyFont="1" applyFill="1" applyBorder="1" applyAlignment="1">
      <alignment horizontal="center" vertical="center" shrinkToFit="1"/>
    </xf>
    <xf numFmtId="176" fontId="8" fillId="0" borderId="60" xfId="1" applyNumberFormat="1" applyFont="1" applyFill="1" applyBorder="1" applyAlignment="1">
      <alignment horizontal="center" vertical="center" shrinkToFit="1"/>
    </xf>
    <xf numFmtId="176" fontId="8" fillId="0" borderId="22" xfId="1" applyNumberFormat="1" applyFont="1" applyFill="1" applyBorder="1" applyAlignment="1">
      <alignment horizontal="center" vertical="center" shrinkToFit="1"/>
    </xf>
    <xf numFmtId="176" fontId="8" fillId="0" borderId="23" xfId="1" applyNumberFormat="1" applyFont="1" applyFill="1" applyBorder="1" applyAlignment="1">
      <alignment horizontal="center" vertical="center" shrinkToFit="1"/>
    </xf>
    <xf numFmtId="176" fontId="8" fillId="0" borderId="15" xfId="1" applyNumberFormat="1" applyFont="1" applyFill="1" applyBorder="1" applyAlignment="1">
      <alignment horizontal="center" vertical="center" shrinkToFit="1"/>
    </xf>
    <xf numFmtId="176" fontId="8" fillId="0" borderId="18" xfId="1" applyNumberFormat="1" applyFont="1" applyFill="1" applyBorder="1" applyAlignment="1">
      <alignment horizontal="center" vertical="center" shrinkToFit="1"/>
    </xf>
    <xf numFmtId="176" fontId="8" fillId="0" borderId="17" xfId="1" applyNumberFormat="1" applyFont="1" applyFill="1" applyBorder="1" applyAlignment="1">
      <alignment horizontal="center" vertical="center" shrinkToFit="1"/>
    </xf>
    <xf numFmtId="176" fontId="8" fillId="0" borderId="32" xfId="1" applyNumberFormat="1" applyFont="1" applyFill="1" applyBorder="1" applyAlignment="1">
      <alignment horizontal="center" vertical="center" shrinkToFit="1"/>
    </xf>
    <xf numFmtId="176" fontId="8" fillId="0" borderId="25" xfId="1" applyNumberFormat="1" applyFont="1" applyFill="1" applyBorder="1" applyAlignment="1">
      <alignment horizontal="center" vertical="center" shrinkToFit="1"/>
    </xf>
    <xf numFmtId="176" fontId="8" fillId="0" borderId="28" xfId="1" applyNumberFormat="1" applyFont="1" applyFill="1" applyBorder="1" applyAlignment="1">
      <alignment horizontal="center" vertical="center" shrinkToFit="1"/>
    </xf>
    <xf numFmtId="176" fontId="8" fillId="0" borderId="26" xfId="1" applyNumberFormat="1" applyFont="1" applyFill="1" applyBorder="1" applyAlignment="1">
      <alignment horizontal="center" vertical="center" shrinkToFit="1"/>
    </xf>
    <xf numFmtId="176" fontId="8" fillId="0" borderId="5" xfId="1" applyNumberFormat="1" applyFont="1" applyFill="1" applyBorder="1" applyAlignment="1">
      <alignment horizontal="center" vertical="center" shrinkToFit="1"/>
    </xf>
    <xf numFmtId="176" fontId="8" fillId="0" borderId="4" xfId="1" applyNumberFormat="1" applyFont="1" applyFill="1" applyBorder="1" applyAlignment="1">
      <alignment horizontal="center" vertical="center" shrinkToFit="1"/>
    </xf>
    <xf numFmtId="176" fontId="8" fillId="0" borderId="3" xfId="1" applyNumberFormat="1" applyFont="1" applyFill="1" applyBorder="1" applyAlignment="1">
      <alignment horizontal="center" vertical="center" shrinkToFit="1"/>
    </xf>
    <xf numFmtId="176" fontId="8" fillId="0" borderId="2" xfId="1" applyNumberFormat="1" applyFont="1" applyFill="1" applyBorder="1" applyAlignment="1">
      <alignment horizontal="center" vertical="center" shrinkToFit="1"/>
    </xf>
    <xf numFmtId="176" fontId="8" fillId="0" borderId="7" xfId="1" applyNumberFormat="1" applyFont="1" applyFill="1" applyBorder="1" applyAlignment="1">
      <alignment horizontal="center" vertical="center" shrinkToFit="1"/>
    </xf>
    <xf numFmtId="176" fontId="8" fillId="0" borderId="37" xfId="1" applyNumberFormat="1" applyFont="1" applyFill="1" applyBorder="1" applyAlignment="1">
      <alignment horizontal="center" vertical="center" shrinkToFit="1"/>
    </xf>
    <xf numFmtId="176" fontId="8" fillId="0" borderId="29" xfId="1" applyNumberFormat="1" applyFont="1" applyFill="1" applyBorder="1" applyAlignment="1">
      <alignment horizontal="center" vertical="center" shrinkToFit="1"/>
    </xf>
    <xf numFmtId="176" fontId="8" fillId="0" borderId="33" xfId="1" applyNumberFormat="1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2068;&#21512;&#12379;&#65288;2019&#65289;&#20316;&#26989;&#29992;%20_&#32068;&#25563;&#29992;%20-%20&#37089;&#23665;&#21335;&#36861;&#21152;&#12540;&#65290;R1.5.24&#20462;&#274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加チームH31"/>
      <sheetName val="日程_小学"/>
      <sheetName val="小男2019"/>
      <sheetName val="小女2019"/>
      <sheetName val="小決2019 "/>
      <sheetName val="日程_中学"/>
      <sheetName val="中男子2019"/>
      <sheetName val="中女2019"/>
      <sheetName val="中決2019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238D-A727-434B-8AEE-8AA4B6635627}">
  <dimension ref="A1:AU31"/>
  <sheetViews>
    <sheetView tabSelected="1" view="pageBreakPreview" zoomScaleNormal="100" zoomScaleSheetLayoutView="100" workbookViewId="0">
      <selection sqref="A1:J2"/>
    </sheetView>
  </sheetViews>
  <sheetFormatPr defaultColWidth="2.6640625" defaultRowHeight="12" customHeight="1" x14ac:dyDescent="0.2"/>
  <cols>
    <col min="1" max="9" width="2.6640625" style="2"/>
    <col min="10" max="10" width="0" style="2" hidden="1" customWidth="1"/>
    <col min="11" max="15" width="2.6640625" style="2"/>
    <col min="16" max="16" width="0" style="2" hidden="1" customWidth="1"/>
    <col min="17" max="21" width="2.6640625" style="2"/>
    <col min="22" max="22" width="0" style="2" hidden="1" customWidth="1"/>
    <col min="23" max="27" width="2.6640625" style="2"/>
    <col min="28" max="28" width="2.6640625" style="2" hidden="1" customWidth="1"/>
    <col min="29" max="46" width="2.6640625" style="2"/>
    <col min="47" max="47" width="2.6640625" style="3" customWidth="1"/>
    <col min="48" max="88" width="2.6640625" style="2" customWidth="1"/>
    <col min="89" max="90" width="6.33203125" style="2" customWidth="1"/>
    <col min="91" max="16384" width="2.6640625" style="2"/>
  </cols>
  <sheetData>
    <row r="1" spans="1:44" ht="12" customHeight="1" x14ac:dyDescent="0.2">
      <c r="A1" s="128" t="s">
        <v>9</v>
      </c>
      <c r="B1" s="128"/>
      <c r="C1" s="128"/>
      <c r="D1" s="128"/>
      <c r="E1" s="128"/>
      <c r="F1" s="128"/>
      <c r="G1" s="128"/>
      <c r="H1" s="128"/>
      <c r="I1" s="128"/>
      <c r="J1" s="128"/>
      <c r="K1" s="1"/>
    </row>
    <row r="2" spans="1:44" ht="12" customHeight="1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4"/>
    </row>
    <row r="3" spans="1:44" ht="12" customHeight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</row>
    <row r="4" spans="1:44" ht="12" customHeight="1" thickTop="1" x14ac:dyDescent="0.2">
      <c r="A4" s="111" t="s">
        <v>10</v>
      </c>
      <c r="B4" s="112"/>
      <c r="C4" s="112"/>
      <c r="D4" s="113"/>
      <c r="E4" s="135" t="s">
        <v>16</v>
      </c>
      <c r="F4" s="118"/>
      <c r="G4" s="118"/>
      <c r="H4" s="118"/>
      <c r="I4" s="118"/>
      <c r="J4" s="119"/>
      <c r="K4" s="117" t="s">
        <v>12</v>
      </c>
      <c r="L4" s="118"/>
      <c r="M4" s="118"/>
      <c r="N4" s="118"/>
      <c r="O4" s="118"/>
      <c r="P4" s="119"/>
      <c r="Q4" s="117" t="s">
        <v>11</v>
      </c>
      <c r="R4" s="118"/>
      <c r="S4" s="118"/>
      <c r="T4" s="118"/>
      <c r="U4" s="118"/>
      <c r="V4" s="119"/>
      <c r="W4" s="117" t="s">
        <v>15</v>
      </c>
      <c r="X4" s="118"/>
      <c r="Y4" s="118"/>
      <c r="Z4" s="118"/>
      <c r="AA4" s="118"/>
      <c r="AB4" s="119"/>
      <c r="AC4" s="137" t="s">
        <v>5</v>
      </c>
      <c r="AD4" s="43"/>
      <c r="AE4" s="41" t="s">
        <v>4</v>
      </c>
      <c r="AF4" s="43"/>
      <c r="AG4" s="41" t="s">
        <v>3</v>
      </c>
      <c r="AH4" s="43"/>
      <c r="AI4" s="41" t="s">
        <v>2</v>
      </c>
      <c r="AJ4" s="43"/>
      <c r="AK4" s="82" t="s">
        <v>1</v>
      </c>
      <c r="AL4" s="83"/>
      <c r="AM4" s="82" t="s">
        <v>0</v>
      </c>
      <c r="AN4" s="86"/>
      <c r="AO4" s="11"/>
      <c r="AP4" s="11"/>
      <c r="AQ4" s="11"/>
      <c r="AR4" s="11"/>
    </row>
    <row r="5" spans="1:44" ht="12" customHeight="1" thickBot="1" x14ac:dyDescent="0.25">
      <c r="A5" s="114"/>
      <c r="B5" s="115"/>
      <c r="C5" s="115"/>
      <c r="D5" s="116"/>
      <c r="E5" s="136"/>
      <c r="F5" s="121"/>
      <c r="G5" s="121"/>
      <c r="H5" s="121"/>
      <c r="I5" s="121"/>
      <c r="J5" s="122"/>
      <c r="K5" s="120"/>
      <c r="L5" s="121"/>
      <c r="M5" s="121"/>
      <c r="N5" s="121"/>
      <c r="O5" s="121"/>
      <c r="P5" s="122"/>
      <c r="Q5" s="120"/>
      <c r="R5" s="121"/>
      <c r="S5" s="121"/>
      <c r="T5" s="121"/>
      <c r="U5" s="121"/>
      <c r="V5" s="122"/>
      <c r="W5" s="120"/>
      <c r="X5" s="121"/>
      <c r="Y5" s="121"/>
      <c r="Z5" s="121"/>
      <c r="AA5" s="121"/>
      <c r="AB5" s="122"/>
      <c r="AC5" s="138"/>
      <c r="AD5" s="46"/>
      <c r="AE5" s="44"/>
      <c r="AF5" s="46"/>
      <c r="AG5" s="44"/>
      <c r="AH5" s="46"/>
      <c r="AI5" s="44"/>
      <c r="AJ5" s="46"/>
      <c r="AK5" s="84"/>
      <c r="AL5" s="85"/>
      <c r="AM5" s="84"/>
      <c r="AN5" s="87"/>
      <c r="AO5" s="11"/>
      <c r="AP5" s="11"/>
      <c r="AQ5" s="11"/>
      <c r="AR5" s="11"/>
    </row>
    <row r="6" spans="1:44" ht="12" customHeight="1" x14ac:dyDescent="0.2">
      <c r="A6" s="104" t="str">
        <f>E4</f>
        <v>春照A</v>
      </c>
      <c r="B6" s="105"/>
      <c r="C6" s="105"/>
      <c r="D6" s="106"/>
      <c r="E6" s="107"/>
      <c r="F6" s="108"/>
      <c r="G6" s="108"/>
      <c r="H6" s="108"/>
      <c r="I6" s="108"/>
      <c r="J6" s="109"/>
      <c r="K6" s="150">
        <f>IF(L6="","",L6+L7)</f>
        <v>3</v>
      </c>
      <c r="L6" s="151">
        <v>2</v>
      </c>
      <c r="M6" s="151" t="s">
        <v>25</v>
      </c>
      <c r="N6" s="151">
        <v>0</v>
      </c>
      <c r="O6" s="152">
        <f>IF(N6="","",N6+N7)</f>
        <v>1</v>
      </c>
      <c r="P6" s="152" t="str">
        <f>IF(K6&gt;O6,"〇",IF(K6=O6,"△","×"))</f>
        <v>〇</v>
      </c>
      <c r="Q6" s="150">
        <f>IF(R6="","",R6+R7)</f>
        <v>8</v>
      </c>
      <c r="R6" s="151">
        <v>3</v>
      </c>
      <c r="S6" s="151" t="s">
        <v>25</v>
      </c>
      <c r="T6" s="151">
        <v>0</v>
      </c>
      <c r="U6" s="152">
        <f>IF(T6="","",T6+T7)</f>
        <v>0</v>
      </c>
      <c r="V6" s="152" t="str">
        <f>IF(Q6&gt;U6,"〇",IF(Q6=U6,"△","×"))</f>
        <v>〇</v>
      </c>
      <c r="W6" s="150">
        <f>IF(X6="","",X6+X7)</f>
        <v>4</v>
      </c>
      <c r="X6" s="151">
        <v>2</v>
      </c>
      <c r="Y6" s="151" t="s">
        <v>25</v>
      </c>
      <c r="Z6" s="151">
        <v>0</v>
      </c>
      <c r="AA6" s="152">
        <f>IF(Z6="","",Z6+Z7)</f>
        <v>0</v>
      </c>
      <c r="AB6" s="172" t="str">
        <f>IF(W6&gt;AA6,"〇",IF(W6=AA6,"△","×"))</f>
        <v>〇</v>
      </c>
      <c r="AC6" s="61">
        <f>COUNTIF(E6:AB7,"〇")</f>
        <v>3</v>
      </c>
      <c r="AD6" s="62"/>
      <c r="AE6" s="78">
        <f>COUNTIF(E6:AB7,"×")</f>
        <v>0</v>
      </c>
      <c r="AF6" s="79"/>
      <c r="AG6" s="62">
        <f>COUNTIF(E6:AB7,"△")</f>
        <v>0</v>
      </c>
      <c r="AH6" s="66"/>
      <c r="AI6" s="62">
        <f>(AC6*3)+(AG6*1)</f>
        <v>9</v>
      </c>
      <c r="AJ6" s="62"/>
      <c r="AK6" s="65">
        <f>(K6+Q6+W6)-(O6+U6+AA6)</f>
        <v>14</v>
      </c>
      <c r="AL6" s="66"/>
      <c r="AM6" s="65">
        <v>1</v>
      </c>
      <c r="AN6" s="134"/>
      <c r="AO6" s="11"/>
      <c r="AP6" s="11"/>
      <c r="AQ6" s="11"/>
      <c r="AR6" s="11"/>
    </row>
    <row r="7" spans="1:44" ht="12" customHeight="1" x14ac:dyDescent="0.2">
      <c r="A7" s="96"/>
      <c r="B7" s="97"/>
      <c r="C7" s="97"/>
      <c r="D7" s="98"/>
      <c r="E7" s="110"/>
      <c r="F7" s="101"/>
      <c r="G7" s="101"/>
      <c r="H7" s="101"/>
      <c r="I7" s="101"/>
      <c r="J7" s="102"/>
      <c r="K7" s="158"/>
      <c r="L7" s="25">
        <v>1</v>
      </c>
      <c r="M7" s="25" t="s">
        <v>25</v>
      </c>
      <c r="N7" s="25">
        <v>1</v>
      </c>
      <c r="O7" s="159"/>
      <c r="P7" s="159"/>
      <c r="Q7" s="158"/>
      <c r="R7" s="25">
        <v>5</v>
      </c>
      <c r="S7" s="25" t="s">
        <v>25</v>
      </c>
      <c r="T7" s="25">
        <v>0</v>
      </c>
      <c r="U7" s="159"/>
      <c r="V7" s="159"/>
      <c r="W7" s="158"/>
      <c r="X7" s="25">
        <v>2</v>
      </c>
      <c r="Y7" s="25" t="s">
        <v>25</v>
      </c>
      <c r="Z7" s="25">
        <v>0</v>
      </c>
      <c r="AA7" s="159"/>
      <c r="AB7" s="173"/>
      <c r="AC7" s="76"/>
      <c r="AD7" s="77"/>
      <c r="AE7" s="80"/>
      <c r="AF7" s="81"/>
      <c r="AG7" s="77"/>
      <c r="AH7" s="81"/>
      <c r="AI7" s="77"/>
      <c r="AJ7" s="77"/>
      <c r="AK7" s="80"/>
      <c r="AL7" s="81"/>
      <c r="AM7" s="80"/>
      <c r="AN7" s="130"/>
      <c r="AO7" s="11"/>
      <c r="AP7" s="11"/>
      <c r="AQ7" s="11"/>
      <c r="AR7" s="11"/>
    </row>
    <row r="8" spans="1:44" ht="12" customHeight="1" x14ac:dyDescent="0.2">
      <c r="A8" s="131" t="str">
        <f>K4</f>
        <v>山東</v>
      </c>
      <c r="B8" s="132"/>
      <c r="C8" s="132"/>
      <c r="D8" s="133"/>
      <c r="E8" s="160">
        <f>IF(F8="","",F8+F9)</f>
        <v>1</v>
      </c>
      <c r="F8" s="26">
        <f>IF(N6="","",N6)</f>
        <v>0</v>
      </c>
      <c r="G8" s="26" t="s">
        <v>25</v>
      </c>
      <c r="H8" s="26">
        <f>IF(L6="","",L6)</f>
        <v>2</v>
      </c>
      <c r="I8" s="154">
        <f>IF(H8="","",H8+H9)</f>
        <v>3</v>
      </c>
      <c r="J8" s="154" t="str">
        <f>IF(E8&gt;I8,"〇",IF(E8=I8,"△","×"))</f>
        <v>×</v>
      </c>
      <c r="K8" s="55"/>
      <c r="L8" s="56"/>
      <c r="M8" s="56"/>
      <c r="N8" s="56"/>
      <c r="O8" s="56"/>
      <c r="P8" s="99"/>
      <c r="Q8" s="153">
        <f>IF(R8="","",R8+R9)</f>
        <v>5</v>
      </c>
      <c r="R8" s="26">
        <v>2</v>
      </c>
      <c r="S8" s="26" t="s">
        <v>25</v>
      </c>
      <c r="T8" s="26">
        <v>1</v>
      </c>
      <c r="U8" s="154">
        <f>IF(T8="","",T8+T9)</f>
        <v>2</v>
      </c>
      <c r="V8" s="154" t="str">
        <f>IF(Q8&gt;U8,"〇",IF(Q8=U8,"△","×"))</f>
        <v>〇</v>
      </c>
      <c r="W8" s="153">
        <f>IF(X8="","",X8+X9)</f>
        <v>7</v>
      </c>
      <c r="X8" s="26">
        <v>7</v>
      </c>
      <c r="Y8" s="26" t="s">
        <v>25</v>
      </c>
      <c r="Z8" s="26">
        <v>0</v>
      </c>
      <c r="AA8" s="154">
        <f>IF(Z8="","",Z8+Z9)</f>
        <v>0</v>
      </c>
      <c r="AB8" s="174" t="str">
        <f>IF(W8&gt;AA8,"〇",IF(W8=AA8,"△","×"))</f>
        <v>〇</v>
      </c>
      <c r="AC8" s="61">
        <f>COUNTIF(E8:AB9,"〇")</f>
        <v>2</v>
      </c>
      <c r="AD8" s="62"/>
      <c r="AE8" s="65">
        <f>COUNTIF(E8:AB9,"×")</f>
        <v>1</v>
      </c>
      <c r="AF8" s="66"/>
      <c r="AG8" s="62">
        <f>COUNTIF(E8:AB9,"△")</f>
        <v>0</v>
      </c>
      <c r="AH8" s="66"/>
      <c r="AI8" s="62">
        <f>(AC8*3)+(AG8*1)</f>
        <v>6</v>
      </c>
      <c r="AJ8" s="62"/>
      <c r="AK8" s="65">
        <f>(E8+Q8+W8)-(I8+U8+AA8)</f>
        <v>8</v>
      </c>
      <c r="AL8" s="66"/>
      <c r="AM8" s="125">
        <v>2</v>
      </c>
      <c r="AN8" s="126"/>
      <c r="AO8" s="11"/>
      <c r="AP8" s="11"/>
      <c r="AQ8" s="11"/>
      <c r="AR8" s="11"/>
    </row>
    <row r="9" spans="1:44" ht="12" customHeight="1" x14ac:dyDescent="0.2">
      <c r="A9" s="96"/>
      <c r="B9" s="97"/>
      <c r="C9" s="97"/>
      <c r="D9" s="98"/>
      <c r="E9" s="164"/>
      <c r="F9" s="25">
        <f>IF(N7="","",N7)</f>
        <v>1</v>
      </c>
      <c r="G9" s="25" t="s">
        <v>25</v>
      </c>
      <c r="H9" s="25">
        <f>IF(L7="","",L7)</f>
        <v>1</v>
      </c>
      <c r="I9" s="159"/>
      <c r="J9" s="159"/>
      <c r="K9" s="100"/>
      <c r="L9" s="101"/>
      <c r="M9" s="101"/>
      <c r="N9" s="101"/>
      <c r="O9" s="101"/>
      <c r="P9" s="102"/>
      <c r="Q9" s="158"/>
      <c r="R9" s="25">
        <v>3</v>
      </c>
      <c r="S9" s="25" t="s">
        <v>25</v>
      </c>
      <c r="T9" s="25">
        <v>1</v>
      </c>
      <c r="U9" s="159"/>
      <c r="V9" s="159"/>
      <c r="W9" s="158"/>
      <c r="X9" s="25">
        <v>0</v>
      </c>
      <c r="Y9" s="25" t="s">
        <v>25</v>
      </c>
      <c r="Z9" s="25">
        <v>0</v>
      </c>
      <c r="AA9" s="159"/>
      <c r="AB9" s="173"/>
      <c r="AC9" s="76"/>
      <c r="AD9" s="77"/>
      <c r="AE9" s="80"/>
      <c r="AF9" s="81"/>
      <c r="AG9" s="77"/>
      <c r="AH9" s="81"/>
      <c r="AI9" s="77"/>
      <c r="AJ9" s="77"/>
      <c r="AK9" s="80"/>
      <c r="AL9" s="81"/>
      <c r="AM9" s="80"/>
      <c r="AN9" s="130"/>
      <c r="AO9" s="11"/>
      <c r="AP9" s="11"/>
      <c r="AQ9" s="11"/>
      <c r="AR9" s="11"/>
    </row>
    <row r="10" spans="1:44" ht="12" customHeight="1" x14ac:dyDescent="0.2">
      <c r="A10" s="90" t="str">
        <f>Q4</f>
        <v>若葉</v>
      </c>
      <c r="B10" s="91"/>
      <c r="C10" s="91"/>
      <c r="D10" s="92"/>
      <c r="E10" s="160">
        <f>IF(F10="","",F10+F11)</f>
        <v>0</v>
      </c>
      <c r="F10" s="26">
        <f>IF(T6="","",T6)</f>
        <v>0</v>
      </c>
      <c r="G10" s="26" t="s">
        <v>25</v>
      </c>
      <c r="H10" s="26">
        <f>IF(R6="","",R6)</f>
        <v>3</v>
      </c>
      <c r="I10" s="154">
        <f>IF(H10="","",H10+H11)</f>
        <v>8</v>
      </c>
      <c r="J10" s="154" t="str">
        <f>IF(E10&gt;I10,"〇",IF(E10=I10,"△","×"))</f>
        <v>×</v>
      </c>
      <c r="K10" s="153">
        <f>IF(L10="","",L10+L11)</f>
        <v>2</v>
      </c>
      <c r="L10" s="26">
        <f>IF(T8="","",T8)</f>
        <v>1</v>
      </c>
      <c r="M10" s="26" t="s">
        <v>25</v>
      </c>
      <c r="N10" s="26">
        <f>IF(R8="","",R8)</f>
        <v>2</v>
      </c>
      <c r="O10" s="154">
        <f>IF(N10="","",N10+N11)</f>
        <v>5</v>
      </c>
      <c r="P10" s="154" t="str">
        <f>IF(K10&gt;O10,"〇",IF(K10=O10,"△","×"))</f>
        <v>×</v>
      </c>
      <c r="Q10" s="55"/>
      <c r="R10" s="56"/>
      <c r="S10" s="56"/>
      <c r="T10" s="56"/>
      <c r="U10" s="56"/>
      <c r="V10" s="99"/>
      <c r="W10" s="153">
        <f>IF(X10="","",X10+X11)</f>
        <v>7</v>
      </c>
      <c r="X10" s="26">
        <v>1</v>
      </c>
      <c r="Y10" s="26" t="s">
        <v>25</v>
      </c>
      <c r="Z10" s="26">
        <v>1</v>
      </c>
      <c r="AA10" s="154">
        <f>IF(Z10="","",Z10+Z11)</f>
        <v>1</v>
      </c>
      <c r="AB10" s="174" t="str">
        <f>IF(W10&gt;AA10,"〇",IF(W10=AA10,"△","×"))</f>
        <v>〇</v>
      </c>
      <c r="AC10" s="61">
        <f>COUNTIF(E10:AB11,"〇")</f>
        <v>1</v>
      </c>
      <c r="AD10" s="62"/>
      <c r="AE10" s="65">
        <f>COUNTIF(E10:AB11,"×")</f>
        <v>2</v>
      </c>
      <c r="AF10" s="66"/>
      <c r="AG10" s="62">
        <f>COUNTIF(E10:AB11,"△")</f>
        <v>0</v>
      </c>
      <c r="AH10" s="66"/>
      <c r="AI10" s="62">
        <f>(AC10*3)+(AG10*1)</f>
        <v>3</v>
      </c>
      <c r="AJ10" s="62"/>
      <c r="AK10" s="65">
        <f>(E10+K10+W10)-(I10+O10+AA10)</f>
        <v>-5</v>
      </c>
      <c r="AL10" s="66"/>
      <c r="AM10" s="125">
        <v>3</v>
      </c>
      <c r="AN10" s="126"/>
      <c r="AO10" s="11"/>
      <c r="AP10" s="11"/>
      <c r="AQ10" s="11"/>
      <c r="AR10" s="11"/>
    </row>
    <row r="11" spans="1:44" ht="12" customHeight="1" x14ac:dyDescent="0.2">
      <c r="A11" s="96"/>
      <c r="B11" s="97"/>
      <c r="C11" s="97"/>
      <c r="D11" s="98"/>
      <c r="E11" s="164"/>
      <c r="F11" s="25">
        <f>IF(T7="","",T7)</f>
        <v>0</v>
      </c>
      <c r="G11" s="25" t="s">
        <v>25</v>
      </c>
      <c r="H11" s="25">
        <f>IF(R7="","",R7)</f>
        <v>5</v>
      </c>
      <c r="I11" s="159"/>
      <c r="J11" s="159"/>
      <c r="K11" s="158"/>
      <c r="L11" s="25">
        <f>IF(T9="","",T9)</f>
        <v>1</v>
      </c>
      <c r="M11" s="25" t="s">
        <v>25</v>
      </c>
      <c r="N11" s="25">
        <f>IF(R9="","",R9)</f>
        <v>3</v>
      </c>
      <c r="O11" s="159"/>
      <c r="P11" s="159"/>
      <c r="Q11" s="100"/>
      <c r="R11" s="101"/>
      <c r="S11" s="101"/>
      <c r="T11" s="101"/>
      <c r="U11" s="101"/>
      <c r="V11" s="102"/>
      <c r="W11" s="158"/>
      <c r="X11" s="25">
        <v>6</v>
      </c>
      <c r="Y11" s="25" t="s">
        <v>25</v>
      </c>
      <c r="Z11" s="25">
        <v>0</v>
      </c>
      <c r="AA11" s="159"/>
      <c r="AB11" s="173"/>
      <c r="AC11" s="76"/>
      <c r="AD11" s="77"/>
      <c r="AE11" s="80"/>
      <c r="AF11" s="81"/>
      <c r="AG11" s="77"/>
      <c r="AH11" s="81"/>
      <c r="AI11" s="77"/>
      <c r="AJ11" s="77"/>
      <c r="AK11" s="80"/>
      <c r="AL11" s="81"/>
      <c r="AM11" s="80"/>
      <c r="AN11" s="130"/>
      <c r="AO11" s="11"/>
      <c r="AP11" s="11"/>
      <c r="AQ11" s="11"/>
      <c r="AR11" s="11"/>
    </row>
    <row r="12" spans="1:44" ht="12" customHeight="1" x14ac:dyDescent="0.2">
      <c r="A12" s="90" t="str">
        <f>W4</f>
        <v>春照B</v>
      </c>
      <c r="B12" s="91"/>
      <c r="C12" s="91"/>
      <c r="D12" s="92"/>
      <c r="E12" s="160">
        <f>IF(F12="","",F12+F13)</f>
        <v>0</v>
      </c>
      <c r="F12" s="26">
        <f>IF(Z6="","",Z6)</f>
        <v>0</v>
      </c>
      <c r="G12" s="26" t="s">
        <v>25</v>
      </c>
      <c r="H12" s="26">
        <f>IF(X6="","",X6)</f>
        <v>2</v>
      </c>
      <c r="I12" s="154">
        <f>IF(H12="","",H12+H13)</f>
        <v>4</v>
      </c>
      <c r="J12" s="154" t="str">
        <f>IF(E12&gt;I12,"〇",IF(E12=I12,"△","×"))</f>
        <v>×</v>
      </c>
      <c r="K12" s="153">
        <f>IF(L12="","",L12+L13)</f>
        <v>0</v>
      </c>
      <c r="L12" s="26">
        <v>0</v>
      </c>
      <c r="M12" s="26" t="s">
        <v>25</v>
      </c>
      <c r="N12" s="26">
        <v>7</v>
      </c>
      <c r="O12" s="154">
        <f>IF(N12="","",N12+N13)</f>
        <v>7</v>
      </c>
      <c r="P12" s="154" t="str">
        <f>IF(K12&gt;O12,"〇",IF(K12=O12,"△","×"))</f>
        <v>×</v>
      </c>
      <c r="Q12" s="153">
        <f>IF(R12="","",R12+R13)</f>
        <v>1</v>
      </c>
      <c r="R12" s="26">
        <f>IF(Z10="","",Z10)</f>
        <v>1</v>
      </c>
      <c r="S12" s="26" t="s">
        <v>25</v>
      </c>
      <c r="T12" s="26">
        <f>IF(X10="","",X10)</f>
        <v>1</v>
      </c>
      <c r="U12" s="154">
        <f>IF(T12="","",T12+T13)</f>
        <v>7</v>
      </c>
      <c r="V12" s="154" t="str">
        <f>IF(Q12&gt;U12,"〇",IF(Q12=U12,"△","×"))</f>
        <v>×</v>
      </c>
      <c r="W12" s="55"/>
      <c r="X12" s="56"/>
      <c r="Y12" s="56"/>
      <c r="Z12" s="56"/>
      <c r="AA12" s="56"/>
      <c r="AB12" s="57"/>
      <c r="AC12" s="61">
        <f>COUNTIF(E12:AB13,"〇")</f>
        <v>0</v>
      </c>
      <c r="AD12" s="62"/>
      <c r="AE12" s="65">
        <f>COUNTIF(E12:AB13,"×")</f>
        <v>3</v>
      </c>
      <c r="AF12" s="66"/>
      <c r="AG12" s="62">
        <f>COUNTIF(E12:AB13,"△")</f>
        <v>0</v>
      </c>
      <c r="AH12" s="66"/>
      <c r="AI12" s="62">
        <f>(AC12*3)+(AG12*1)</f>
        <v>0</v>
      </c>
      <c r="AJ12" s="62"/>
      <c r="AK12" s="65">
        <f>(E12+K12+Q12)-(I12+O12+U12)</f>
        <v>-17</v>
      </c>
      <c r="AL12" s="66"/>
      <c r="AM12" s="125">
        <v>4</v>
      </c>
      <c r="AN12" s="126"/>
      <c r="AO12" s="11"/>
      <c r="AP12" s="11"/>
      <c r="AQ12" s="11"/>
      <c r="AR12" s="11"/>
    </row>
    <row r="13" spans="1:44" ht="12" customHeight="1" thickBot="1" x14ac:dyDescent="0.25">
      <c r="A13" s="93"/>
      <c r="B13" s="94"/>
      <c r="C13" s="94"/>
      <c r="D13" s="95"/>
      <c r="E13" s="167"/>
      <c r="F13" s="168">
        <f>IF(Z7="","",Z7)</f>
        <v>0</v>
      </c>
      <c r="G13" s="168" t="s">
        <v>25</v>
      </c>
      <c r="H13" s="168">
        <f>IF(X7="","",X7)</f>
        <v>2</v>
      </c>
      <c r="I13" s="169"/>
      <c r="J13" s="169"/>
      <c r="K13" s="170"/>
      <c r="L13" s="168">
        <v>0</v>
      </c>
      <c r="M13" s="168" t="s">
        <v>25</v>
      </c>
      <c r="N13" s="168">
        <v>0</v>
      </c>
      <c r="O13" s="169"/>
      <c r="P13" s="169"/>
      <c r="Q13" s="170"/>
      <c r="R13" s="168">
        <f>IF(Z11="","",Z11)</f>
        <v>0</v>
      </c>
      <c r="S13" s="168" t="s">
        <v>25</v>
      </c>
      <c r="T13" s="168">
        <f>IF(X11="","",X11)</f>
        <v>6</v>
      </c>
      <c r="U13" s="169"/>
      <c r="V13" s="169"/>
      <c r="W13" s="58"/>
      <c r="X13" s="59"/>
      <c r="Y13" s="59"/>
      <c r="Z13" s="59"/>
      <c r="AA13" s="59"/>
      <c r="AB13" s="60"/>
      <c r="AC13" s="63"/>
      <c r="AD13" s="64"/>
      <c r="AE13" s="67"/>
      <c r="AF13" s="68"/>
      <c r="AG13" s="64"/>
      <c r="AH13" s="68"/>
      <c r="AI13" s="64"/>
      <c r="AJ13" s="64"/>
      <c r="AK13" s="67"/>
      <c r="AL13" s="68"/>
      <c r="AM13" s="67"/>
      <c r="AN13" s="127"/>
      <c r="AO13" s="11"/>
      <c r="AP13" s="11"/>
      <c r="AQ13" s="11"/>
      <c r="AR13" s="11"/>
    </row>
    <row r="14" spans="1:44" ht="12" customHeight="1" thickTop="1" x14ac:dyDescent="0.2">
      <c r="A14" s="3"/>
      <c r="B14" s="3"/>
      <c r="C14" s="3"/>
      <c r="D14" s="3"/>
      <c r="E14" s="11"/>
      <c r="F14" s="11"/>
      <c r="G14" s="11"/>
      <c r="H14" s="11"/>
      <c r="I14" s="11"/>
      <c r="J14" s="11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</row>
    <row r="15" spans="1:44" ht="12" customHeight="1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4"/>
    </row>
    <row r="16" spans="1:44" ht="12" customHeight="1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4"/>
    </row>
    <row r="17" spans="1:47" ht="12" customHeight="1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4"/>
    </row>
    <row r="20" spans="1:47" ht="12" customHeight="1" x14ac:dyDescent="0.2">
      <c r="A20" s="128" t="s">
        <v>7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"/>
    </row>
    <row r="21" spans="1:47" ht="12" customHeight="1" thickBot="1" x14ac:dyDescent="0.25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4"/>
    </row>
    <row r="22" spans="1:47" ht="12" customHeight="1" thickTop="1" x14ac:dyDescent="0.2">
      <c r="A22" s="111" t="s">
        <v>13</v>
      </c>
      <c r="B22" s="112"/>
      <c r="C22" s="112"/>
      <c r="D22" s="113"/>
      <c r="E22" s="117" t="s">
        <v>11</v>
      </c>
      <c r="F22" s="118"/>
      <c r="G22" s="118"/>
      <c r="H22" s="118"/>
      <c r="I22" s="118"/>
      <c r="J22" s="119"/>
      <c r="K22" s="117" t="s">
        <v>16</v>
      </c>
      <c r="L22" s="118"/>
      <c r="M22" s="118"/>
      <c r="N22" s="118"/>
      <c r="O22" s="118"/>
      <c r="P22" s="119"/>
      <c r="Q22" s="117" t="s">
        <v>15</v>
      </c>
      <c r="R22" s="118"/>
      <c r="S22" s="118"/>
      <c r="T22" s="118"/>
      <c r="U22" s="118"/>
      <c r="V22" s="123"/>
      <c r="W22" s="88" t="s">
        <v>5</v>
      </c>
      <c r="X22" s="83"/>
      <c r="Y22" s="41" t="s">
        <v>4</v>
      </c>
      <c r="Z22" s="43"/>
      <c r="AA22" s="41" t="s">
        <v>3</v>
      </c>
      <c r="AB22" s="42"/>
      <c r="AC22" s="43"/>
      <c r="AD22" s="82" t="s">
        <v>2</v>
      </c>
      <c r="AE22" s="83"/>
      <c r="AF22" s="82" t="s">
        <v>1</v>
      </c>
      <c r="AG22" s="83"/>
      <c r="AH22" s="82" t="s">
        <v>0</v>
      </c>
      <c r="AI22" s="86"/>
      <c r="AJ22" s="11"/>
      <c r="AK22" s="11"/>
      <c r="AL22" s="11"/>
      <c r="AM22" s="11"/>
      <c r="AT22" s="3"/>
      <c r="AU22" s="2"/>
    </row>
    <row r="23" spans="1:47" ht="12" customHeight="1" thickBot="1" x14ac:dyDescent="0.25">
      <c r="A23" s="114"/>
      <c r="B23" s="115"/>
      <c r="C23" s="115"/>
      <c r="D23" s="116"/>
      <c r="E23" s="120"/>
      <c r="F23" s="121"/>
      <c r="G23" s="121"/>
      <c r="H23" s="121"/>
      <c r="I23" s="121"/>
      <c r="J23" s="122"/>
      <c r="K23" s="120"/>
      <c r="L23" s="121"/>
      <c r="M23" s="121"/>
      <c r="N23" s="121"/>
      <c r="O23" s="121"/>
      <c r="P23" s="122"/>
      <c r="Q23" s="120"/>
      <c r="R23" s="121"/>
      <c r="S23" s="121"/>
      <c r="T23" s="121"/>
      <c r="U23" s="121"/>
      <c r="V23" s="124"/>
      <c r="W23" s="89"/>
      <c r="X23" s="85"/>
      <c r="Y23" s="44"/>
      <c r="Z23" s="46"/>
      <c r="AA23" s="44"/>
      <c r="AB23" s="45"/>
      <c r="AC23" s="46"/>
      <c r="AD23" s="84"/>
      <c r="AE23" s="85"/>
      <c r="AF23" s="84"/>
      <c r="AG23" s="85"/>
      <c r="AH23" s="84"/>
      <c r="AI23" s="87"/>
      <c r="AJ23" s="11"/>
      <c r="AK23" s="11"/>
      <c r="AL23" s="11"/>
      <c r="AM23" s="11"/>
      <c r="AT23" s="3"/>
      <c r="AU23" s="2"/>
    </row>
    <row r="24" spans="1:47" ht="12" customHeight="1" x14ac:dyDescent="0.2">
      <c r="A24" s="104" t="str">
        <f>E22</f>
        <v>若葉</v>
      </c>
      <c r="B24" s="105"/>
      <c r="C24" s="105"/>
      <c r="D24" s="106"/>
      <c r="E24" s="107"/>
      <c r="F24" s="108"/>
      <c r="G24" s="108"/>
      <c r="H24" s="108"/>
      <c r="I24" s="108"/>
      <c r="J24" s="109"/>
      <c r="K24" s="150">
        <f>IF(L24="","",L24+L25)</f>
        <v>0</v>
      </c>
      <c r="L24" s="151">
        <v>0</v>
      </c>
      <c r="M24" s="151" t="s">
        <v>25</v>
      </c>
      <c r="N24" s="151">
        <v>3</v>
      </c>
      <c r="O24" s="152">
        <f>IF(N24="","",N24+N25)</f>
        <v>6</v>
      </c>
      <c r="P24" s="152" t="str">
        <f>IF(K24&gt;O24,"〇",IF(K24=O24,"△","×"))</f>
        <v>×</v>
      </c>
      <c r="Q24" s="150">
        <f>IF(R24="","",R24+R25)</f>
        <v>7</v>
      </c>
      <c r="R24" s="151">
        <v>1</v>
      </c>
      <c r="S24" s="151" t="s">
        <v>25</v>
      </c>
      <c r="T24" s="151">
        <v>1</v>
      </c>
      <c r="U24" s="152">
        <f>IF(T24="","",T24+T25)</f>
        <v>1</v>
      </c>
      <c r="V24" s="172" t="str">
        <f>IF(Q24&gt;U24,"〇",IF(Q24=U24,"△","×"))</f>
        <v>〇</v>
      </c>
      <c r="W24" s="61">
        <f>COUNTIF(E24:V25,"〇")</f>
        <v>1</v>
      </c>
      <c r="X24" s="62"/>
      <c r="Y24" s="78">
        <f>COUNTIF(E24:V25,"×")</f>
        <v>1</v>
      </c>
      <c r="Z24" s="79"/>
      <c r="AA24" s="47">
        <f>COUNTIF(E24:V25,"△")</f>
        <v>0</v>
      </c>
      <c r="AB24" s="47"/>
      <c r="AC24" s="48"/>
      <c r="AD24" s="62">
        <f>(W24*3)+(AA24*1)</f>
        <v>3</v>
      </c>
      <c r="AE24" s="62"/>
      <c r="AF24" s="34">
        <f>(K24+Q24)-(O24+U24)</f>
        <v>0</v>
      </c>
      <c r="AG24" s="35"/>
      <c r="AH24" s="72">
        <v>2</v>
      </c>
      <c r="AI24" s="73"/>
      <c r="AJ24" s="11"/>
      <c r="AK24" s="11"/>
      <c r="AL24" s="11"/>
      <c r="AM24" s="11"/>
      <c r="AT24" s="3"/>
      <c r="AU24" s="2"/>
    </row>
    <row r="25" spans="1:47" ht="12" customHeight="1" x14ac:dyDescent="0.2">
      <c r="A25" s="96"/>
      <c r="B25" s="97"/>
      <c r="C25" s="97"/>
      <c r="D25" s="98"/>
      <c r="E25" s="110"/>
      <c r="F25" s="101"/>
      <c r="G25" s="101"/>
      <c r="H25" s="101"/>
      <c r="I25" s="101"/>
      <c r="J25" s="102"/>
      <c r="K25" s="158"/>
      <c r="L25" s="25">
        <v>0</v>
      </c>
      <c r="M25" s="25" t="s">
        <v>25</v>
      </c>
      <c r="N25" s="25">
        <v>3</v>
      </c>
      <c r="O25" s="159"/>
      <c r="P25" s="159"/>
      <c r="Q25" s="158"/>
      <c r="R25" s="25">
        <v>6</v>
      </c>
      <c r="S25" s="25" t="s">
        <v>25</v>
      </c>
      <c r="T25" s="25">
        <v>0</v>
      </c>
      <c r="U25" s="159"/>
      <c r="V25" s="173"/>
      <c r="W25" s="76"/>
      <c r="X25" s="77"/>
      <c r="Y25" s="80"/>
      <c r="Z25" s="81"/>
      <c r="AA25" s="49"/>
      <c r="AB25" s="49"/>
      <c r="AC25" s="50"/>
      <c r="AD25" s="77"/>
      <c r="AE25" s="77"/>
      <c r="AF25" s="69"/>
      <c r="AG25" s="70"/>
      <c r="AH25" s="69"/>
      <c r="AI25" s="71"/>
      <c r="AJ25" s="11"/>
      <c r="AK25" s="11"/>
      <c r="AL25" s="11"/>
      <c r="AM25" s="11"/>
      <c r="AT25" s="3"/>
      <c r="AU25" s="2"/>
    </row>
    <row r="26" spans="1:47" ht="12" customHeight="1" x14ac:dyDescent="0.2">
      <c r="A26" s="90" t="str">
        <f>K22</f>
        <v>春照A</v>
      </c>
      <c r="B26" s="91"/>
      <c r="C26" s="91"/>
      <c r="D26" s="92"/>
      <c r="E26" s="160">
        <f>IF(F26="","",F26+F27)</f>
        <v>6</v>
      </c>
      <c r="F26" s="26">
        <f>IF(N24="","",N24)</f>
        <v>3</v>
      </c>
      <c r="G26" s="26" t="s">
        <v>25</v>
      </c>
      <c r="H26" s="26">
        <f>IF(L24="","",L24)</f>
        <v>0</v>
      </c>
      <c r="I26" s="154">
        <f>IF(H26="","",H26+H27)</f>
        <v>0</v>
      </c>
      <c r="J26" s="154" t="str">
        <f>IF(E26&gt;I26,"〇",IF(E26=I26,"△","×"))</f>
        <v>〇</v>
      </c>
      <c r="K26" s="55"/>
      <c r="L26" s="56"/>
      <c r="M26" s="56"/>
      <c r="N26" s="56"/>
      <c r="O26" s="56"/>
      <c r="P26" s="99"/>
      <c r="Q26" s="153">
        <f>IF(R26="","",R26+R27)</f>
        <v>7</v>
      </c>
      <c r="R26" s="26">
        <v>3</v>
      </c>
      <c r="S26" s="26" t="s">
        <v>25</v>
      </c>
      <c r="T26" s="26">
        <v>0</v>
      </c>
      <c r="U26" s="154">
        <f>IF(T26="","",T26+T27)</f>
        <v>0</v>
      </c>
      <c r="V26" s="174" t="str">
        <f>IF(Q26&gt;U26,"〇",IF(Q26=U26,"△","×"))</f>
        <v>〇</v>
      </c>
      <c r="W26" s="61">
        <f t="shared" ref="W26" si="0">COUNTIF(E26:V27,"〇")</f>
        <v>2</v>
      </c>
      <c r="X26" s="62"/>
      <c r="Y26" s="65">
        <f t="shared" ref="Y26" si="1">COUNTIF(E26:V27,"×")</f>
        <v>0</v>
      </c>
      <c r="Z26" s="66"/>
      <c r="AA26" s="51">
        <f t="shared" ref="AA26" si="2">COUNTIF(E26:V27,"△")</f>
        <v>0</v>
      </c>
      <c r="AB26" s="51"/>
      <c r="AC26" s="52"/>
      <c r="AD26" s="62">
        <f>(W26*3)+(AA26*1)</f>
        <v>6</v>
      </c>
      <c r="AE26" s="62"/>
      <c r="AF26" s="34">
        <f>(E26+Q26)-(I26+U26)</f>
        <v>13</v>
      </c>
      <c r="AG26" s="35"/>
      <c r="AH26" s="38">
        <v>1</v>
      </c>
      <c r="AI26" s="39"/>
      <c r="AJ26" s="11"/>
      <c r="AK26" s="11"/>
      <c r="AL26" s="11"/>
      <c r="AM26" s="11"/>
      <c r="AT26" s="3"/>
      <c r="AU26" s="2"/>
    </row>
    <row r="27" spans="1:47" ht="12" customHeight="1" x14ac:dyDescent="0.2">
      <c r="A27" s="96"/>
      <c r="B27" s="97"/>
      <c r="C27" s="97"/>
      <c r="D27" s="98"/>
      <c r="E27" s="164"/>
      <c r="F27" s="25">
        <f>IF(N25="","",N25)</f>
        <v>3</v>
      </c>
      <c r="G27" s="25" t="s">
        <v>25</v>
      </c>
      <c r="H27" s="25">
        <f>IF(L25="","",L25)</f>
        <v>0</v>
      </c>
      <c r="I27" s="159"/>
      <c r="J27" s="159"/>
      <c r="K27" s="100"/>
      <c r="L27" s="101"/>
      <c r="M27" s="101"/>
      <c r="N27" s="101"/>
      <c r="O27" s="101"/>
      <c r="P27" s="102"/>
      <c r="Q27" s="158"/>
      <c r="R27" s="25">
        <v>4</v>
      </c>
      <c r="S27" s="25" t="s">
        <v>25</v>
      </c>
      <c r="T27" s="25">
        <v>0</v>
      </c>
      <c r="U27" s="159"/>
      <c r="V27" s="173"/>
      <c r="W27" s="76"/>
      <c r="X27" s="77"/>
      <c r="Y27" s="80"/>
      <c r="Z27" s="81"/>
      <c r="AA27" s="49"/>
      <c r="AB27" s="49"/>
      <c r="AC27" s="50"/>
      <c r="AD27" s="77"/>
      <c r="AE27" s="77"/>
      <c r="AF27" s="69"/>
      <c r="AG27" s="70"/>
      <c r="AH27" s="69"/>
      <c r="AI27" s="71"/>
      <c r="AJ27" s="11"/>
      <c r="AK27" s="11"/>
      <c r="AL27" s="11"/>
      <c r="AM27" s="11"/>
      <c r="AT27" s="3"/>
      <c r="AU27" s="2"/>
    </row>
    <row r="28" spans="1:47" ht="12" customHeight="1" x14ac:dyDescent="0.2">
      <c r="A28" s="90" t="str">
        <f>Q22</f>
        <v>春照B</v>
      </c>
      <c r="B28" s="91"/>
      <c r="C28" s="91"/>
      <c r="D28" s="92"/>
      <c r="E28" s="160">
        <f>IF(F28="","",F28+F29)</f>
        <v>0</v>
      </c>
      <c r="F28" s="26">
        <v>0</v>
      </c>
      <c r="G28" s="26" t="s">
        <v>25</v>
      </c>
      <c r="H28" s="26">
        <v>1</v>
      </c>
      <c r="I28" s="154">
        <f>IF(H28="","",H28+H29)</f>
        <v>1</v>
      </c>
      <c r="J28" s="154" t="str">
        <f>IF(E28&gt;I28,"〇",IF(E28=I28,"△","×"))</f>
        <v>×</v>
      </c>
      <c r="K28" s="153">
        <f>IF(L28="","",L28+L29)</f>
        <v>0</v>
      </c>
      <c r="L28" s="26">
        <f>IF(T26="","",T26)</f>
        <v>0</v>
      </c>
      <c r="M28" s="26" t="s">
        <v>25</v>
      </c>
      <c r="N28" s="26">
        <f>IF(R26="","",R26)</f>
        <v>3</v>
      </c>
      <c r="O28" s="154">
        <f>IF(N28="","",N28+N29)</f>
        <v>7</v>
      </c>
      <c r="P28" s="154" t="str">
        <f>IF(K28&gt;O28,"〇",IF(K28=O28,"△","×"))</f>
        <v>×</v>
      </c>
      <c r="Q28" s="55"/>
      <c r="R28" s="56"/>
      <c r="S28" s="56"/>
      <c r="T28" s="56"/>
      <c r="U28" s="56"/>
      <c r="V28" s="57"/>
      <c r="W28" s="61">
        <f t="shared" ref="W28" si="3">COUNTIF(E28:V29,"〇")</f>
        <v>0</v>
      </c>
      <c r="X28" s="62"/>
      <c r="Y28" s="65">
        <f t="shared" ref="Y28" si="4">COUNTIF(E28:V29,"×")</f>
        <v>2</v>
      </c>
      <c r="Z28" s="66"/>
      <c r="AA28" s="51">
        <f t="shared" ref="AA28" si="5">COUNTIF(E28:V29,"△")</f>
        <v>0</v>
      </c>
      <c r="AB28" s="51"/>
      <c r="AC28" s="52"/>
      <c r="AD28" s="62">
        <f>(W28*3)+(AA28*1)</f>
        <v>0</v>
      </c>
      <c r="AE28" s="62"/>
      <c r="AF28" s="34">
        <f>(E28+K28)-(I28+O28)</f>
        <v>-8</v>
      </c>
      <c r="AG28" s="35"/>
      <c r="AH28" s="38">
        <v>3</v>
      </c>
      <c r="AI28" s="39"/>
      <c r="AJ28" s="11"/>
      <c r="AK28" s="11"/>
      <c r="AL28" s="11"/>
      <c r="AM28" s="11"/>
      <c r="AT28" s="3"/>
      <c r="AU28" s="2"/>
    </row>
    <row r="29" spans="1:47" ht="12" customHeight="1" thickBot="1" x14ac:dyDescent="0.25">
      <c r="A29" s="93"/>
      <c r="B29" s="94"/>
      <c r="C29" s="94"/>
      <c r="D29" s="95"/>
      <c r="E29" s="167"/>
      <c r="F29" s="168">
        <v>0</v>
      </c>
      <c r="G29" s="168" t="s">
        <v>25</v>
      </c>
      <c r="H29" s="168">
        <v>0</v>
      </c>
      <c r="I29" s="169"/>
      <c r="J29" s="169"/>
      <c r="K29" s="170"/>
      <c r="L29" s="168">
        <f>IF(T27="","",T27)</f>
        <v>0</v>
      </c>
      <c r="M29" s="168" t="s">
        <v>25</v>
      </c>
      <c r="N29" s="168">
        <f>IF(R27="","",R27)</f>
        <v>4</v>
      </c>
      <c r="O29" s="169"/>
      <c r="P29" s="169"/>
      <c r="Q29" s="58"/>
      <c r="R29" s="59"/>
      <c r="S29" s="59"/>
      <c r="T29" s="59"/>
      <c r="U29" s="59"/>
      <c r="V29" s="60"/>
      <c r="W29" s="63"/>
      <c r="X29" s="64"/>
      <c r="Y29" s="67"/>
      <c r="Z29" s="68"/>
      <c r="AA29" s="53"/>
      <c r="AB29" s="53"/>
      <c r="AC29" s="54"/>
      <c r="AD29" s="64"/>
      <c r="AE29" s="64"/>
      <c r="AF29" s="36"/>
      <c r="AG29" s="37"/>
      <c r="AH29" s="36"/>
      <c r="AI29" s="40"/>
      <c r="AJ29" s="11"/>
      <c r="AK29" s="11"/>
      <c r="AL29" s="11"/>
      <c r="AM29" s="11"/>
      <c r="AT29" s="3"/>
      <c r="AU29" s="2"/>
    </row>
    <row r="30" spans="1:47" ht="12" customHeight="1" thickTop="1" x14ac:dyDescent="0.2">
      <c r="A30" s="3"/>
      <c r="B30" s="3"/>
      <c r="C30" s="3"/>
      <c r="D30" s="3"/>
      <c r="E30" s="11"/>
      <c r="F30" s="11"/>
      <c r="G30" s="11"/>
      <c r="H30" s="11"/>
      <c r="I30" s="11"/>
      <c r="J30" s="11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</row>
    <row r="31" spans="1:47" ht="12" customHeight="1" x14ac:dyDescent="0.2">
      <c r="A31" s="3"/>
      <c r="B31" s="3"/>
      <c r="C31" s="3"/>
      <c r="D31" s="3"/>
      <c r="E31" s="11"/>
      <c r="F31" s="11"/>
      <c r="G31" s="11"/>
      <c r="H31" s="11"/>
      <c r="I31" s="11"/>
      <c r="J31" s="11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</row>
  </sheetData>
  <mergeCells count="133">
    <mergeCell ref="A1:J2"/>
    <mergeCell ref="A4:D5"/>
    <mergeCell ref="E4:J5"/>
    <mergeCell ref="K4:P5"/>
    <mergeCell ref="Q4:V5"/>
    <mergeCell ref="W4:AB5"/>
    <mergeCell ref="AC4:AD5"/>
    <mergeCell ref="AE4:AF5"/>
    <mergeCell ref="AG4:AH5"/>
    <mergeCell ref="AI4:AJ5"/>
    <mergeCell ref="AK4:AL5"/>
    <mergeCell ref="AM4:AN5"/>
    <mergeCell ref="A6:D7"/>
    <mergeCell ref="E6:J7"/>
    <mergeCell ref="K6:K7"/>
    <mergeCell ref="O6:O7"/>
    <mergeCell ref="P6:P7"/>
    <mergeCell ref="AC6:AD7"/>
    <mergeCell ref="AE6:AF7"/>
    <mergeCell ref="AG6:AH7"/>
    <mergeCell ref="AI6:AJ7"/>
    <mergeCell ref="AK6:AL7"/>
    <mergeCell ref="AM6:AN7"/>
    <mergeCell ref="Q6:Q7"/>
    <mergeCell ref="U6:U7"/>
    <mergeCell ref="V6:V7"/>
    <mergeCell ref="W6:W7"/>
    <mergeCell ref="AA6:AA7"/>
    <mergeCell ref="AB6:AB7"/>
    <mergeCell ref="AE8:AF9"/>
    <mergeCell ref="AG8:AH9"/>
    <mergeCell ref="AI8:AJ9"/>
    <mergeCell ref="AK8:AL9"/>
    <mergeCell ref="AM8:AN9"/>
    <mergeCell ref="A10:D11"/>
    <mergeCell ref="E10:E11"/>
    <mergeCell ref="I10:I11"/>
    <mergeCell ref="J10:J11"/>
    <mergeCell ref="K10:K11"/>
    <mergeCell ref="U8:U9"/>
    <mergeCell ref="V8:V9"/>
    <mergeCell ref="W8:W9"/>
    <mergeCell ref="AA8:AA9"/>
    <mergeCell ref="AB8:AB9"/>
    <mergeCell ref="AC8:AD9"/>
    <mergeCell ref="A8:D9"/>
    <mergeCell ref="E8:E9"/>
    <mergeCell ref="I8:I9"/>
    <mergeCell ref="J8:J9"/>
    <mergeCell ref="K8:P9"/>
    <mergeCell ref="Q8:Q9"/>
    <mergeCell ref="AC10:AD11"/>
    <mergeCell ref="AE10:AF11"/>
    <mergeCell ref="AG10:AH11"/>
    <mergeCell ref="AI10:AJ11"/>
    <mergeCell ref="AK10:AL11"/>
    <mergeCell ref="AM10:AN11"/>
    <mergeCell ref="O10:O11"/>
    <mergeCell ref="P10:P11"/>
    <mergeCell ref="Q10:V11"/>
    <mergeCell ref="W10:W11"/>
    <mergeCell ref="AA10:AA11"/>
    <mergeCell ref="AB10:AB11"/>
    <mergeCell ref="Y22:Z23"/>
    <mergeCell ref="AE12:AF13"/>
    <mergeCell ref="AG12:AH13"/>
    <mergeCell ref="AI12:AJ13"/>
    <mergeCell ref="AK12:AL13"/>
    <mergeCell ref="AM12:AN13"/>
    <mergeCell ref="A20:J21"/>
    <mergeCell ref="P12:P13"/>
    <mergeCell ref="Q12:Q13"/>
    <mergeCell ref="U12:U13"/>
    <mergeCell ref="V12:V13"/>
    <mergeCell ref="W12:AB13"/>
    <mergeCell ref="AC12:AD13"/>
    <mergeCell ref="A12:D13"/>
    <mergeCell ref="E12:E13"/>
    <mergeCell ref="I12:I13"/>
    <mergeCell ref="J12:J13"/>
    <mergeCell ref="K12:K13"/>
    <mergeCell ref="O12:O13"/>
    <mergeCell ref="A24:D25"/>
    <mergeCell ref="E24:J25"/>
    <mergeCell ref="K24:K25"/>
    <mergeCell ref="O24:O25"/>
    <mergeCell ref="P24:P25"/>
    <mergeCell ref="Q24:Q25"/>
    <mergeCell ref="A22:D23"/>
    <mergeCell ref="E22:J23"/>
    <mergeCell ref="K22:P23"/>
    <mergeCell ref="Q22:V23"/>
    <mergeCell ref="A28:D29"/>
    <mergeCell ref="E28:E29"/>
    <mergeCell ref="I28:I29"/>
    <mergeCell ref="J28:J29"/>
    <mergeCell ref="K28:K29"/>
    <mergeCell ref="O28:O29"/>
    <mergeCell ref="W26:X27"/>
    <mergeCell ref="Y26:Z27"/>
    <mergeCell ref="AD26:AE27"/>
    <mergeCell ref="A26:D27"/>
    <mergeCell ref="E26:E27"/>
    <mergeCell ref="I26:I27"/>
    <mergeCell ref="J26:J27"/>
    <mergeCell ref="K26:P27"/>
    <mergeCell ref="Q26:Q27"/>
    <mergeCell ref="U26:U27"/>
    <mergeCell ref="V26:V27"/>
    <mergeCell ref="AF28:AG29"/>
    <mergeCell ref="AH28:AI29"/>
    <mergeCell ref="AA22:AC23"/>
    <mergeCell ref="AA24:AC25"/>
    <mergeCell ref="AA26:AC27"/>
    <mergeCell ref="AA28:AC29"/>
    <mergeCell ref="P28:P29"/>
    <mergeCell ref="Q28:V29"/>
    <mergeCell ref="W28:X29"/>
    <mergeCell ref="Y28:Z29"/>
    <mergeCell ref="AD28:AE29"/>
    <mergeCell ref="AF26:AG27"/>
    <mergeCell ref="AH26:AI27"/>
    <mergeCell ref="AF24:AG25"/>
    <mergeCell ref="AH24:AI25"/>
    <mergeCell ref="U24:U25"/>
    <mergeCell ref="V24:V25"/>
    <mergeCell ref="W24:X25"/>
    <mergeCell ref="Y24:Z25"/>
    <mergeCell ref="AD24:AE25"/>
    <mergeCell ref="AD22:AE23"/>
    <mergeCell ref="AF22:AG23"/>
    <mergeCell ref="AH22:AI23"/>
    <mergeCell ref="W22:X23"/>
  </mergeCells>
  <phoneticPr fontId="2"/>
  <pageMargins left="0.78740157480314965" right="0.39370078740157483" top="0.39370078740157483" bottom="0.39370078740157483" header="0.38" footer="0.42"/>
  <pageSetup paperSize="9" scale="8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6FFB678-83A8-4A59-BE7E-443E5AC0301E}">
          <x14:formula1>
            <xm:f>'D:\[組合せ（2019）作業用 _組換用 - 郡山南追加ー＊R1.5.24修正.xlsx]参加チームH31'!#REF!</xm:f>
          </x14:formula1>
          <xm:sqref>Q22 E22 K22</xm:sqref>
        </x14:dataValidation>
        <x14:dataValidation type="list" allowBlank="1" showInputMessage="1" xr:uid="{495501A3-D1D4-45AC-94E8-86D0D5BD3CE9}">
          <x14:formula1>
            <xm:f>'D:\[組合せ（2019）作業用 _組換用 - 郡山南追加ー＊R1.5.24修正.xlsx]参加チームH31'!#REF!</xm:f>
          </x14:formula1>
          <xm:sqref>AC3 E3:E4 K3:K4 W3:W4 Q3:Q4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26"/>
  <sheetViews>
    <sheetView view="pageBreakPreview" zoomScaleNormal="100" zoomScaleSheetLayoutView="100" workbookViewId="0">
      <selection sqref="A1:I2"/>
    </sheetView>
  </sheetViews>
  <sheetFormatPr defaultColWidth="2.6640625" defaultRowHeight="12" customHeight="1" x14ac:dyDescent="0.2"/>
  <cols>
    <col min="1" max="9" width="2.6640625" style="8"/>
    <col min="10" max="10" width="2.6640625" style="8" hidden="1" customWidth="1"/>
    <col min="11" max="15" width="2.6640625" style="8"/>
    <col min="16" max="16" width="2.6640625" style="8" hidden="1" customWidth="1"/>
    <col min="17" max="21" width="2.6640625" style="8"/>
    <col min="22" max="22" width="2.6640625" style="8" hidden="1" customWidth="1"/>
    <col min="23" max="27" width="2.6640625" style="8"/>
    <col min="28" max="28" width="2.6640625" style="8" hidden="1" customWidth="1"/>
    <col min="29" max="33" width="2.6640625" style="8"/>
    <col min="34" max="34" width="0" style="8" hidden="1" customWidth="1"/>
    <col min="35" max="46" width="2.6640625" style="8"/>
    <col min="47" max="48" width="2.6640625" style="5"/>
    <col min="49" max="49" width="8.6640625" style="30" bestFit="1" customWidth="1"/>
    <col min="50" max="55" width="2.6640625" style="30"/>
    <col min="56" max="57" width="2.6640625" style="5"/>
    <col min="58" max="16384" width="2.6640625" style="8"/>
  </cols>
  <sheetData>
    <row r="1" spans="1:57" ht="11.1" customHeight="1" x14ac:dyDescent="0.2">
      <c r="A1" s="143" t="s">
        <v>6</v>
      </c>
      <c r="B1" s="143"/>
      <c r="C1" s="143"/>
      <c r="D1" s="143"/>
      <c r="E1" s="143"/>
      <c r="F1" s="143"/>
      <c r="G1" s="143"/>
      <c r="H1" s="143"/>
      <c r="I1" s="143"/>
      <c r="J1" s="18"/>
    </row>
    <row r="2" spans="1:57" ht="11.1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8"/>
    </row>
    <row r="3" spans="1:57" s="9" customFormat="1" ht="11.1" customHeight="1" thickBot="1" x14ac:dyDescent="0.25">
      <c r="AU3" s="7"/>
      <c r="AV3" s="7"/>
      <c r="AW3" s="31"/>
      <c r="AX3" s="31"/>
      <c r="AY3" s="31"/>
      <c r="AZ3" s="31"/>
      <c r="BA3" s="31"/>
      <c r="BB3" s="31"/>
      <c r="BC3" s="31"/>
      <c r="BD3" s="7"/>
      <c r="BE3" s="7"/>
    </row>
    <row r="4" spans="1:57" ht="11.1" customHeight="1" thickTop="1" x14ac:dyDescent="0.2">
      <c r="A4" s="111" t="s">
        <v>14</v>
      </c>
      <c r="B4" s="112"/>
      <c r="C4" s="112"/>
      <c r="D4" s="113"/>
      <c r="E4" s="117" t="s">
        <v>22</v>
      </c>
      <c r="F4" s="118"/>
      <c r="G4" s="118"/>
      <c r="H4" s="118"/>
      <c r="I4" s="118"/>
      <c r="J4" s="13"/>
      <c r="K4" s="117" t="s">
        <v>23</v>
      </c>
      <c r="L4" s="118"/>
      <c r="M4" s="118"/>
      <c r="N4" s="118"/>
      <c r="O4" s="118"/>
      <c r="P4" s="13"/>
      <c r="Q4" s="117" t="s">
        <v>19</v>
      </c>
      <c r="R4" s="118"/>
      <c r="S4" s="118"/>
      <c r="T4" s="118"/>
      <c r="U4" s="119"/>
      <c r="V4" s="13"/>
      <c r="W4" s="117" t="s">
        <v>20</v>
      </c>
      <c r="X4" s="118"/>
      <c r="Y4" s="118"/>
      <c r="Z4" s="118"/>
      <c r="AA4" s="119"/>
      <c r="AB4" s="13"/>
      <c r="AC4" s="118" t="s">
        <v>21</v>
      </c>
      <c r="AD4" s="118"/>
      <c r="AE4" s="118"/>
      <c r="AF4" s="118"/>
      <c r="AG4" s="118"/>
      <c r="AH4" s="15"/>
      <c r="AI4" s="88" t="s">
        <v>5</v>
      </c>
      <c r="AJ4" s="83"/>
      <c r="AK4" s="82" t="s">
        <v>4</v>
      </c>
      <c r="AL4" s="83"/>
      <c r="AM4" s="82" t="s">
        <v>3</v>
      </c>
      <c r="AN4" s="83"/>
      <c r="AO4" s="141" t="s">
        <v>2</v>
      </c>
      <c r="AP4" s="141"/>
      <c r="AQ4" s="82" t="s">
        <v>1</v>
      </c>
      <c r="AR4" s="83"/>
      <c r="AS4" s="82" t="s">
        <v>0</v>
      </c>
      <c r="AT4" s="86"/>
    </row>
    <row r="5" spans="1:57" ht="11.1" customHeight="1" thickBot="1" x14ac:dyDescent="0.25">
      <c r="A5" s="114"/>
      <c r="B5" s="115"/>
      <c r="C5" s="115"/>
      <c r="D5" s="116"/>
      <c r="E5" s="120"/>
      <c r="F5" s="121"/>
      <c r="G5" s="121"/>
      <c r="H5" s="121"/>
      <c r="I5" s="121"/>
      <c r="J5" s="14"/>
      <c r="K5" s="120"/>
      <c r="L5" s="121"/>
      <c r="M5" s="121"/>
      <c r="N5" s="121"/>
      <c r="O5" s="121"/>
      <c r="P5" s="14"/>
      <c r="Q5" s="120"/>
      <c r="R5" s="121"/>
      <c r="S5" s="121"/>
      <c r="T5" s="121"/>
      <c r="U5" s="122"/>
      <c r="V5" s="14"/>
      <c r="W5" s="120"/>
      <c r="X5" s="121"/>
      <c r="Y5" s="121"/>
      <c r="Z5" s="121"/>
      <c r="AA5" s="122"/>
      <c r="AB5" s="14"/>
      <c r="AC5" s="121"/>
      <c r="AD5" s="121"/>
      <c r="AE5" s="121"/>
      <c r="AF5" s="121"/>
      <c r="AG5" s="121"/>
      <c r="AH5" s="16"/>
      <c r="AI5" s="89"/>
      <c r="AJ5" s="85"/>
      <c r="AK5" s="84"/>
      <c r="AL5" s="85"/>
      <c r="AM5" s="84"/>
      <c r="AN5" s="85"/>
      <c r="AO5" s="142"/>
      <c r="AP5" s="142"/>
      <c r="AQ5" s="84"/>
      <c r="AR5" s="85"/>
      <c r="AS5" s="84"/>
      <c r="AT5" s="87"/>
    </row>
    <row r="6" spans="1:57" ht="21.75" customHeight="1" x14ac:dyDescent="0.2">
      <c r="A6" s="104" t="str">
        <f>E4</f>
        <v>彦根南A</v>
      </c>
      <c r="B6" s="105"/>
      <c r="C6" s="105"/>
      <c r="D6" s="106"/>
      <c r="E6" s="147"/>
      <c r="F6" s="148"/>
      <c r="G6" s="148"/>
      <c r="H6" s="148"/>
      <c r="I6" s="148"/>
      <c r="J6" s="149"/>
      <c r="K6" s="150">
        <f>IF(L6="","",L6+L7)</f>
        <v>12</v>
      </c>
      <c r="L6" s="151">
        <v>5</v>
      </c>
      <c r="M6" s="151" t="s">
        <v>25</v>
      </c>
      <c r="N6" s="151">
        <v>1</v>
      </c>
      <c r="O6" s="152">
        <f>IF(N6="","",N6+N7)</f>
        <v>1</v>
      </c>
      <c r="P6" s="152" t="str">
        <f>IF(K6&gt;O6,"〇",IF(K6=O6,"△","×"))</f>
        <v>〇</v>
      </c>
      <c r="Q6" s="150">
        <f>IF(R6="","",R6+R7)</f>
        <v>11</v>
      </c>
      <c r="R6" s="151">
        <v>5</v>
      </c>
      <c r="S6" s="151" t="s">
        <v>24</v>
      </c>
      <c r="T6" s="151">
        <v>0</v>
      </c>
      <c r="U6" s="152">
        <f>IF(T6="","",T6+T7)</f>
        <v>1</v>
      </c>
      <c r="V6" s="152" t="str">
        <f>IF(Q6&gt;U6,"〇",IF(Q6=U6,"△","×"))</f>
        <v>〇</v>
      </c>
      <c r="W6" s="150">
        <f>IF(X6="","",X6+X7)</f>
        <v>14</v>
      </c>
      <c r="X6" s="151">
        <v>5</v>
      </c>
      <c r="Y6" s="151" t="s">
        <v>24</v>
      </c>
      <c r="Z6" s="151">
        <v>0</v>
      </c>
      <c r="AA6" s="152">
        <f>IF(Z6="","",Z6+Z7)</f>
        <v>0</v>
      </c>
      <c r="AB6" s="152" t="str">
        <f>IF(W6&gt;AA6,"〇",IF(W6=AA6,"△","×"))</f>
        <v>〇</v>
      </c>
      <c r="AC6" s="153">
        <f>IF(AD6="","",AD6+AD7)</f>
        <v>1</v>
      </c>
      <c r="AD6" s="26">
        <v>0</v>
      </c>
      <c r="AE6" s="26" t="s">
        <v>24</v>
      </c>
      <c r="AF6" s="26">
        <v>1</v>
      </c>
      <c r="AG6" s="154">
        <f>IF(AF6="","",AF6+AF7)</f>
        <v>2</v>
      </c>
      <c r="AH6" s="74" t="str">
        <f>IF(AC6&gt;AG6,"〇",IF(AC6=AG6,"△","×"))</f>
        <v>×</v>
      </c>
      <c r="AI6" s="61">
        <f>COUNTIF(E6:AH7,"〇")</f>
        <v>3</v>
      </c>
      <c r="AJ6" s="66"/>
      <c r="AK6" s="65">
        <f>COUNTIF(E6:AH7,"×")</f>
        <v>1</v>
      </c>
      <c r="AL6" s="66"/>
      <c r="AM6" s="65">
        <f>COUNTIF(E6:AH7,"△")</f>
        <v>0</v>
      </c>
      <c r="AN6" s="66"/>
      <c r="AO6" s="62">
        <f>(AI6*3)+(AM6*1)</f>
        <v>9</v>
      </c>
      <c r="AP6" s="62"/>
      <c r="AQ6" s="65">
        <f>(K6+Q6+W6+AC6)-(O6+U6+AA6+AG6)</f>
        <v>34</v>
      </c>
      <c r="AR6" s="66"/>
      <c r="AS6" s="65">
        <v>2</v>
      </c>
      <c r="AT6" s="134"/>
      <c r="AW6" s="145"/>
      <c r="AX6" s="145"/>
      <c r="AY6" s="145"/>
    </row>
    <row r="7" spans="1:57" ht="21.75" customHeight="1" x14ac:dyDescent="0.2">
      <c r="A7" s="96"/>
      <c r="B7" s="97"/>
      <c r="C7" s="97"/>
      <c r="D7" s="98"/>
      <c r="E7" s="155"/>
      <c r="F7" s="156"/>
      <c r="G7" s="156"/>
      <c r="H7" s="156"/>
      <c r="I7" s="156"/>
      <c r="J7" s="157"/>
      <c r="K7" s="158"/>
      <c r="L7" s="25">
        <v>7</v>
      </c>
      <c r="M7" s="25" t="s">
        <v>25</v>
      </c>
      <c r="N7" s="25">
        <v>0</v>
      </c>
      <c r="O7" s="159"/>
      <c r="P7" s="159"/>
      <c r="Q7" s="158"/>
      <c r="R7" s="25">
        <v>6</v>
      </c>
      <c r="S7" s="25" t="s">
        <v>24</v>
      </c>
      <c r="T7" s="25">
        <v>1</v>
      </c>
      <c r="U7" s="159"/>
      <c r="V7" s="159"/>
      <c r="W7" s="158"/>
      <c r="X7" s="25">
        <v>9</v>
      </c>
      <c r="Y7" s="25" t="s">
        <v>24</v>
      </c>
      <c r="Z7" s="25">
        <v>0</v>
      </c>
      <c r="AA7" s="159"/>
      <c r="AB7" s="159"/>
      <c r="AC7" s="158"/>
      <c r="AD7" s="25">
        <v>1</v>
      </c>
      <c r="AE7" s="25" t="s">
        <v>24</v>
      </c>
      <c r="AF7" s="25">
        <v>1</v>
      </c>
      <c r="AG7" s="159"/>
      <c r="AH7" s="75"/>
      <c r="AI7" s="76"/>
      <c r="AJ7" s="81"/>
      <c r="AK7" s="80"/>
      <c r="AL7" s="81"/>
      <c r="AM7" s="80"/>
      <c r="AN7" s="81"/>
      <c r="AO7" s="77"/>
      <c r="AP7" s="77"/>
      <c r="AQ7" s="80"/>
      <c r="AR7" s="81"/>
      <c r="AS7" s="80"/>
      <c r="AT7" s="130"/>
      <c r="AW7" s="145"/>
      <c r="AX7" s="145"/>
      <c r="AY7" s="145"/>
    </row>
    <row r="8" spans="1:57" ht="21.75" customHeight="1" x14ac:dyDescent="0.2">
      <c r="A8" s="90" t="str">
        <f>K4</f>
        <v>山　東</v>
      </c>
      <c r="B8" s="91"/>
      <c r="C8" s="91"/>
      <c r="D8" s="92"/>
      <c r="E8" s="160">
        <f>IF(F8="","",F8+F9)</f>
        <v>1</v>
      </c>
      <c r="F8" s="26">
        <f>IF(N6="","",N6)</f>
        <v>1</v>
      </c>
      <c r="G8" s="26" t="s">
        <v>25</v>
      </c>
      <c r="H8" s="26">
        <f>IF(L6="","",L6)</f>
        <v>5</v>
      </c>
      <c r="I8" s="154">
        <f>IF(H8="","",H8+H9)</f>
        <v>12</v>
      </c>
      <c r="J8" s="154" t="str">
        <f>IF(E8&gt;I8,"〇",IF(E8=I8,"△","×"))</f>
        <v>×</v>
      </c>
      <c r="K8" s="161"/>
      <c r="L8" s="162"/>
      <c r="M8" s="162"/>
      <c r="N8" s="162"/>
      <c r="O8" s="163"/>
      <c r="P8" s="154"/>
      <c r="Q8" s="153">
        <f>IF(R8="","",R8+R9)</f>
        <v>2</v>
      </c>
      <c r="R8" s="26">
        <v>0</v>
      </c>
      <c r="S8" s="26" t="s">
        <v>24</v>
      </c>
      <c r="T8" s="26">
        <v>2</v>
      </c>
      <c r="U8" s="154">
        <f>IF(T8="","",T8+T9)</f>
        <v>2</v>
      </c>
      <c r="V8" s="154" t="str">
        <f>IF(Q8&gt;U8,"〇",IF(Q8=U8,"△","×"))</f>
        <v>△</v>
      </c>
      <c r="W8" s="153">
        <f>IF(X8="","",X8+X9)</f>
        <v>2</v>
      </c>
      <c r="X8" s="26">
        <v>2</v>
      </c>
      <c r="Y8" s="26" t="s">
        <v>24</v>
      </c>
      <c r="Z8" s="26">
        <v>0</v>
      </c>
      <c r="AA8" s="154">
        <f>IF(Z8="","",Z8+Z9)</f>
        <v>0</v>
      </c>
      <c r="AB8" s="154" t="str">
        <f>IF(W8&gt;AA8,"〇",IF(W8=AA8,"△","×"))</f>
        <v>〇</v>
      </c>
      <c r="AC8" s="153">
        <f>IF(AD8="","",AD8+AD9)</f>
        <v>0</v>
      </c>
      <c r="AD8" s="26">
        <v>0</v>
      </c>
      <c r="AE8" s="26" t="s">
        <v>24</v>
      </c>
      <c r="AF8" s="26">
        <v>8</v>
      </c>
      <c r="AG8" s="154">
        <f>IF(AF8="","",AF8+AF9)</f>
        <v>15</v>
      </c>
      <c r="AH8" s="103" t="str">
        <f>IF(AC8&gt;AG8,"〇",IF(AC8=AG8,"△","×"))</f>
        <v>×</v>
      </c>
      <c r="AI8" s="61">
        <f t="shared" ref="AI8" si="0">COUNTIF(E8:AH9,"〇")</f>
        <v>1</v>
      </c>
      <c r="AJ8" s="66"/>
      <c r="AK8" s="65">
        <f t="shared" ref="AK8" si="1">COUNTIF(E8:AH9,"×")</f>
        <v>2</v>
      </c>
      <c r="AL8" s="66"/>
      <c r="AM8" s="65">
        <f t="shared" ref="AM8" si="2">COUNTIF(E8:AH9,"△")</f>
        <v>1</v>
      </c>
      <c r="AN8" s="66"/>
      <c r="AO8" s="62">
        <f>(AI8*3)+(AM8*1)</f>
        <v>4</v>
      </c>
      <c r="AP8" s="62"/>
      <c r="AQ8" s="125">
        <f>(E8+Q8+W8+AC8)-(I8+U8+AG8)</f>
        <v>-24</v>
      </c>
      <c r="AR8" s="139"/>
      <c r="AS8" s="125">
        <v>4</v>
      </c>
      <c r="AT8" s="126"/>
    </row>
    <row r="9" spans="1:57" ht="21.75" customHeight="1" x14ac:dyDescent="0.2">
      <c r="A9" s="96"/>
      <c r="B9" s="97"/>
      <c r="C9" s="97"/>
      <c r="D9" s="98"/>
      <c r="E9" s="164"/>
      <c r="F9" s="25">
        <f>IF(N7="","",N7)</f>
        <v>0</v>
      </c>
      <c r="G9" s="25" t="s">
        <v>25</v>
      </c>
      <c r="H9" s="25">
        <f>IF(L7="","",L7)</f>
        <v>7</v>
      </c>
      <c r="I9" s="159"/>
      <c r="J9" s="159"/>
      <c r="K9" s="165"/>
      <c r="L9" s="156"/>
      <c r="M9" s="156"/>
      <c r="N9" s="156"/>
      <c r="O9" s="166"/>
      <c r="P9" s="159"/>
      <c r="Q9" s="158"/>
      <c r="R9" s="25">
        <v>2</v>
      </c>
      <c r="S9" s="25" t="s">
        <v>24</v>
      </c>
      <c r="T9" s="25">
        <v>0</v>
      </c>
      <c r="U9" s="159"/>
      <c r="V9" s="159"/>
      <c r="W9" s="158"/>
      <c r="X9" s="25">
        <v>0</v>
      </c>
      <c r="Y9" s="25" t="s">
        <v>24</v>
      </c>
      <c r="Z9" s="25">
        <v>0</v>
      </c>
      <c r="AA9" s="159"/>
      <c r="AB9" s="159"/>
      <c r="AC9" s="158"/>
      <c r="AD9" s="25">
        <v>0</v>
      </c>
      <c r="AE9" s="25" t="s">
        <v>24</v>
      </c>
      <c r="AF9" s="25">
        <v>7</v>
      </c>
      <c r="AG9" s="159"/>
      <c r="AH9" s="75"/>
      <c r="AI9" s="76"/>
      <c r="AJ9" s="81"/>
      <c r="AK9" s="80"/>
      <c r="AL9" s="81"/>
      <c r="AM9" s="80"/>
      <c r="AN9" s="81"/>
      <c r="AO9" s="77"/>
      <c r="AP9" s="77"/>
      <c r="AQ9" s="80"/>
      <c r="AR9" s="81"/>
      <c r="AS9" s="80"/>
      <c r="AT9" s="130"/>
    </row>
    <row r="10" spans="1:57" ht="21.75" customHeight="1" x14ac:dyDescent="0.2">
      <c r="A10" s="90" t="str">
        <f>Q4</f>
        <v>伊吹山B</v>
      </c>
      <c r="B10" s="91"/>
      <c r="C10" s="91"/>
      <c r="D10" s="92"/>
      <c r="E10" s="160">
        <f>IF(F10="","",F10+F11)</f>
        <v>1</v>
      </c>
      <c r="F10" s="26">
        <f>IF(T6="","",T6)</f>
        <v>0</v>
      </c>
      <c r="G10" s="26" t="s">
        <v>25</v>
      </c>
      <c r="H10" s="26">
        <f>IF(R6="","",R6)</f>
        <v>5</v>
      </c>
      <c r="I10" s="154">
        <f>IF(H10="","",H10+H11)</f>
        <v>11</v>
      </c>
      <c r="J10" s="154" t="str">
        <f>IF(E10&gt;I10,"〇",IF(E10=I10,"△","×"))</f>
        <v>×</v>
      </c>
      <c r="K10" s="153">
        <f>IF(L10="","",L10+L11)</f>
        <v>2</v>
      </c>
      <c r="L10" s="26">
        <f>IF(T8="","",T8)</f>
        <v>2</v>
      </c>
      <c r="M10" s="26" t="s">
        <v>25</v>
      </c>
      <c r="N10" s="26">
        <f>IF(R8="","",R8)</f>
        <v>0</v>
      </c>
      <c r="O10" s="154">
        <f>IF(N10="","",N10+N11)</f>
        <v>2</v>
      </c>
      <c r="P10" s="154" t="str">
        <f>IF(K10&gt;O10,"〇",IF(K10=O10,"△","×"))</f>
        <v>△</v>
      </c>
      <c r="Q10" s="161"/>
      <c r="R10" s="162"/>
      <c r="S10" s="162"/>
      <c r="T10" s="162"/>
      <c r="U10" s="163"/>
      <c r="V10" s="154"/>
      <c r="W10" s="153">
        <f>IF(X10="","",X10+X11)</f>
        <v>4</v>
      </c>
      <c r="X10" s="26">
        <v>1</v>
      </c>
      <c r="Y10" s="26" t="s">
        <v>24</v>
      </c>
      <c r="Z10" s="26">
        <v>0</v>
      </c>
      <c r="AA10" s="154">
        <f>IF(Z10="","",Z10+Z11)</f>
        <v>0</v>
      </c>
      <c r="AB10" s="154" t="str">
        <f>IF(W10&gt;AA10,"〇",IF(W10=AA10,"△","×"))</f>
        <v>〇</v>
      </c>
      <c r="AC10" s="153">
        <f>IF(AD10="","",AD10+AD11)</f>
        <v>0</v>
      </c>
      <c r="AD10" s="26">
        <v>0</v>
      </c>
      <c r="AE10" s="26" t="s">
        <v>24</v>
      </c>
      <c r="AF10" s="26">
        <v>6</v>
      </c>
      <c r="AG10" s="154">
        <f>IF(AF10="","",AF10+AF11)</f>
        <v>7</v>
      </c>
      <c r="AH10" s="103" t="str">
        <f>IF(AC10&gt;AG10,"〇",IF(AC10=AG10,"△","×"))</f>
        <v>×</v>
      </c>
      <c r="AI10" s="61">
        <f t="shared" ref="AI10" si="3">COUNTIF(E10:AH11,"〇")</f>
        <v>1</v>
      </c>
      <c r="AJ10" s="66"/>
      <c r="AK10" s="65">
        <f t="shared" ref="AK10" si="4">COUNTIF(E10:AH11,"×")</f>
        <v>2</v>
      </c>
      <c r="AL10" s="66"/>
      <c r="AM10" s="65">
        <f t="shared" ref="AM10" si="5">COUNTIF(E10:AH11,"△")</f>
        <v>1</v>
      </c>
      <c r="AN10" s="66"/>
      <c r="AO10" s="62">
        <f>(AI10*3)+(AM10*1)</f>
        <v>4</v>
      </c>
      <c r="AP10" s="62"/>
      <c r="AQ10" s="125">
        <f>(E10+K10+W10+AC10)-(I10+O10+AA10+AG10)</f>
        <v>-13</v>
      </c>
      <c r="AR10" s="139"/>
      <c r="AS10" s="125">
        <v>3</v>
      </c>
      <c r="AT10" s="126"/>
    </row>
    <row r="11" spans="1:57" ht="21.75" customHeight="1" x14ac:dyDescent="0.2">
      <c r="A11" s="96"/>
      <c r="B11" s="97"/>
      <c r="C11" s="97"/>
      <c r="D11" s="98"/>
      <c r="E11" s="164"/>
      <c r="F11" s="25">
        <f>IF(T7="","",T7)</f>
        <v>1</v>
      </c>
      <c r="G11" s="25" t="s">
        <v>25</v>
      </c>
      <c r="H11" s="25">
        <f>IF(R7="","",R7)</f>
        <v>6</v>
      </c>
      <c r="I11" s="159"/>
      <c r="J11" s="159"/>
      <c r="K11" s="158"/>
      <c r="L11" s="25">
        <f>IF(T9="","",T9)</f>
        <v>0</v>
      </c>
      <c r="M11" s="25" t="s">
        <v>25</v>
      </c>
      <c r="N11" s="25">
        <f>IF(R9="","",R9)</f>
        <v>2</v>
      </c>
      <c r="O11" s="159"/>
      <c r="P11" s="159"/>
      <c r="Q11" s="165"/>
      <c r="R11" s="156"/>
      <c r="S11" s="156"/>
      <c r="T11" s="156"/>
      <c r="U11" s="166"/>
      <c r="V11" s="159"/>
      <c r="W11" s="158"/>
      <c r="X11" s="25">
        <v>3</v>
      </c>
      <c r="Y11" s="25" t="s">
        <v>24</v>
      </c>
      <c r="Z11" s="25">
        <v>0</v>
      </c>
      <c r="AA11" s="159"/>
      <c r="AB11" s="159"/>
      <c r="AC11" s="158"/>
      <c r="AD11" s="25">
        <v>0</v>
      </c>
      <c r="AE11" s="25" t="s">
        <v>24</v>
      </c>
      <c r="AF11" s="25">
        <v>1</v>
      </c>
      <c r="AG11" s="159"/>
      <c r="AH11" s="75"/>
      <c r="AI11" s="76"/>
      <c r="AJ11" s="81"/>
      <c r="AK11" s="80"/>
      <c r="AL11" s="81"/>
      <c r="AM11" s="80"/>
      <c r="AN11" s="81"/>
      <c r="AO11" s="77"/>
      <c r="AP11" s="77"/>
      <c r="AQ11" s="80"/>
      <c r="AR11" s="81"/>
      <c r="AS11" s="80"/>
      <c r="AT11" s="130"/>
    </row>
    <row r="12" spans="1:57" ht="21.75" customHeight="1" x14ac:dyDescent="0.2">
      <c r="A12" s="90" t="str">
        <f>W4</f>
        <v>彦根南B</v>
      </c>
      <c r="B12" s="91"/>
      <c r="C12" s="91"/>
      <c r="D12" s="92"/>
      <c r="E12" s="160">
        <f>IF(F12="","",F12+F13)</f>
        <v>0</v>
      </c>
      <c r="F12" s="26">
        <f>IF(Z6="","",Z6)</f>
        <v>0</v>
      </c>
      <c r="G12" s="26" t="s">
        <v>25</v>
      </c>
      <c r="H12" s="26">
        <f>IF(X6="","",X6)</f>
        <v>5</v>
      </c>
      <c r="I12" s="154">
        <f>IF(H12="","",H12+H13)</f>
        <v>14</v>
      </c>
      <c r="J12" s="154" t="str">
        <f>IF(E12&gt;I12,"〇",IF(E12=I12,"△","×"))</f>
        <v>×</v>
      </c>
      <c r="K12" s="153">
        <f>IF(L12="","",L12+L13)</f>
        <v>0</v>
      </c>
      <c r="L12" s="26">
        <f>IF(Z8="","",Z8)</f>
        <v>0</v>
      </c>
      <c r="M12" s="26" t="s">
        <v>25</v>
      </c>
      <c r="N12" s="26">
        <f>IF(X8="","",X8)</f>
        <v>2</v>
      </c>
      <c r="O12" s="154">
        <f>IF(N12="","",N12+N13)</f>
        <v>2</v>
      </c>
      <c r="P12" s="154" t="str">
        <f>IF(K12&gt;O12,"〇",IF(K12=O12,"△","×"))</f>
        <v>×</v>
      </c>
      <c r="Q12" s="153">
        <f>IF(R12="","",R12+R13)</f>
        <v>0</v>
      </c>
      <c r="R12" s="26">
        <f>IF(Z10="","",Z10)</f>
        <v>0</v>
      </c>
      <c r="S12" s="26" t="s">
        <v>25</v>
      </c>
      <c r="T12" s="26">
        <f>IF(X10="","",X10)</f>
        <v>1</v>
      </c>
      <c r="U12" s="154">
        <f>IF(T12="","",T12+T13)</f>
        <v>4</v>
      </c>
      <c r="V12" s="154" t="str">
        <f>IF(Q12&gt;U12,"〇",IF(Q12=U12,"△","×"))</f>
        <v>×</v>
      </c>
      <c r="W12" s="161"/>
      <c r="X12" s="162"/>
      <c r="Y12" s="162"/>
      <c r="Z12" s="162"/>
      <c r="AA12" s="163"/>
      <c r="AB12" s="154"/>
      <c r="AC12" s="153">
        <f>IF(AD12="","",AD12+AD13)</f>
        <v>0</v>
      </c>
      <c r="AD12" s="26">
        <v>0</v>
      </c>
      <c r="AE12" s="26" t="s">
        <v>25</v>
      </c>
      <c r="AF12" s="26">
        <v>8</v>
      </c>
      <c r="AG12" s="154">
        <f>IF(AF12="","",AF12+AF13)</f>
        <v>16</v>
      </c>
      <c r="AH12" s="103" t="str">
        <f>IF(AC12&gt;AG12,"〇",IF(AC12=AG12,"△","×"))</f>
        <v>×</v>
      </c>
      <c r="AI12" s="61">
        <f t="shared" ref="AI12" si="6">COUNTIF(E12:AH13,"〇")</f>
        <v>0</v>
      </c>
      <c r="AJ12" s="66"/>
      <c r="AK12" s="65">
        <f t="shared" ref="AK12" si="7">COUNTIF(E12:AH13,"×")</f>
        <v>4</v>
      </c>
      <c r="AL12" s="66"/>
      <c r="AM12" s="65">
        <f t="shared" ref="AM12" si="8">COUNTIF(E12:AH13,"△")</f>
        <v>0</v>
      </c>
      <c r="AN12" s="66"/>
      <c r="AO12" s="62">
        <f>(AI12*3)+(AM12*1)</f>
        <v>0</v>
      </c>
      <c r="AP12" s="62"/>
      <c r="AQ12" s="125">
        <f>(E12+K12+Q12+AC12)-(I12+O12+U12+AG12)</f>
        <v>-36</v>
      </c>
      <c r="AR12" s="139"/>
      <c r="AS12" s="125">
        <v>5</v>
      </c>
      <c r="AT12" s="126"/>
    </row>
    <row r="13" spans="1:57" ht="21.75" customHeight="1" x14ac:dyDescent="0.2">
      <c r="A13" s="96"/>
      <c r="B13" s="97"/>
      <c r="C13" s="97"/>
      <c r="D13" s="98"/>
      <c r="E13" s="164"/>
      <c r="F13" s="25">
        <f>IF(Z7="","",Z7)</f>
        <v>0</v>
      </c>
      <c r="G13" s="25" t="s">
        <v>25</v>
      </c>
      <c r="H13" s="25">
        <f>IF(X7="","",X7)</f>
        <v>9</v>
      </c>
      <c r="I13" s="159"/>
      <c r="J13" s="159"/>
      <c r="K13" s="158"/>
      <c r="L13" s="25">
        <f>IF(Z9="","",Z9)</f>
        <v>0</v>
      </c>
      <c r="M13" s="25" t="s">
        <v>25</v>
      </c>
      <c r="N13" s="25">
        <f>IF(X9="","",X9)</f>
        <v>0</v>
      </c>
      <c r="O13" s="159"/>
      <c r="P13" s="159"/>
      <c r="Q13" s="158"/>
      <c r="R13" s="25">
        <f>IF(Z11="","",Z11)</f>
        <v>0</v>
      </c>
      <c r="S13" s="25" t="s">
        <v>25</v>
      </c>
      <c r="T13" s="25">
        <f>IF(X11="","",X11)</f>
        <v>3</v>
      </c>
      <c r="U13" s="159"/>
      <c r="V13" s="159"/>
      <c r="W13" s="165"/>
      <c r="X13" s="156"/>
      <c r="Y13" s="156"/>
      <c r="Z13" s="156"/>
      <c r="AA13" s="166"/>
      <c r="AB13" s="159"/>
      <c r="AC13" s="158"/>
      <c r="AD13" s="25">
        <v>0</v>
      </c>
      <c r="AE13" s="25" t="s">
        <v>25</v>
      </c>
      <c r="AF13" s="25">
        <v>8</v>
      </c>
      <c r="AG13" s="159"/>
      <c r="AH13" s="75"/>
      <c r="AI13" s="76"/>
      <c r="AJ13" s="81"/>
      <c r="AK13" s="80"/>
      <c r="AL13" s="81"/>
      <c r="AM13" s="80"/>
      <c r="AN13" s="81"/>
      <c r="AO13" s="77"/>
      <c r="AP13" s="77"/>
      <c r="AQ13" s="80"/>
      <c r="AR13" s="81"/>
      <c r="AS13" s="80"/>
      <c r="AT13" s="130"/>
    </row>
    <row r="14" spans="1:57" ht="21.75" customHeight="1" x14ac:dyDescent="0.2">
      <c r="A14" s="90" t="str">
        <f>AC4</f>
        <v>伊吹山A</v>
      </c>
      <c r="B14" s="91"/>
      <c r="C14" s="91"/>
      <c r="D14" s="92"/>
      <c r="E14" s="160">
        <f>IF(F14="","",F14+F15)</f>
        <v>2</v>
      </c>
      <c r="F14" s="26">
        <f>IF(AF6="","",AF6)</f>
        <v>1</v>
      </c>
      <c r="G14" s="26" t="s">
        <v>25</v>
      </c>
      <c r="H14" s="26">
        <f>IF(AD6="","",AD6)</f>
        <v>0</v>
      </c>
      <c r="I14" s="154">
        <f>IF(H14="","",H14+H15)</f>
        <v>1</v>
      </c>
      <c r="J14" s="154" t="str">
        <f>IF(E14&gt;I14,"〇",IF(E14=I14,"△","×"))</f>
        <v>〇</v>
      </c>
      <c r="K14" s="153">
        <f>IF(L14="","",L14+L15)</f>
        <v>15</v>
      </c>
      <c r="L14" s="26">
        <f>IF(AF8="","",AF8)</f>
        <v>8</v>
      </c>
      <c r="M14" s="26" t="s">
        <v>25</v>
      </c>
      <c r="N14" s="26">
        <f>IF(AD8="","",AD8)</f>
        <v>0</v>
      </c>
      <c r="O14" s="154">
        <f>IF(N14="","",N14+N15)</f>
        <v>0</v>
      </c>
      <c r="P14" s="154" t="str">
        <f>IF(K14&gt;O14,"〇",IF(K14=O14,"△","×"))</f>
        <v>〇</v>
      </c>
      <c r="Q14" s="153">
        <f>IF(R14="","",R14+R15)</f>
        <v>7</v>
      </c>
      <c r="R14" s="26">
        <f>IF(AF10="","",AF10)</f>
        <v>6</v>
      </c>
      <c r="S14" s="26" t="s">
        <v>25</v>
      </c>
      <c r="T14" s="26">
        <f>IF(AD10="","",AD10)</f>
        <v>0</v>
      </c>
      <c r="U14" s="154">
        <f>IF(T14="","",T14+T15)</f>
        <v>0</v>
      </c>
      <c r="V14" s="154" t="str">
        <f>IF(Q14&gt;U14,"〇",IF(Q14=U14,"△","×"))</f>
        <v>〇</v>
      </c>
      <c r="W14" s="153">
        <f>IF(X14="","",X14+X15)</f>
        <v>16</v>
      </c>
      <c r="X14" s="26">
        <f>IF(AF12="","",AF12)</f>
        <v>8</v>
      </c>
      <c r="Y14" s="26" t="s">
        <v>25</v>
      </c>
      <c r="Z14" s="26">
        <f>IF(AD12="","",AD12)</f>
        <v>0</v>
      </c>
      <c r="AA14" s="154">
        <f>IF(Z14="","",Z14+Z15)</f>
        <v>0</v>
      </c>
      <c r="AB14" s="154" t="str">
        <f>IF(W14&gt;AA14,"〇",IF(W14=AA14,"△","×"))</f>
        <v>〇</v>
      </c>
      <c r="AC14" s="162"/>
      <c r="AD14" s="162"/>
      <c r="AE14" s="162"/>
      <c r="AF14" s="162"/>
      <c r="AG14" s="162"/>
      <c r="AH14" s="103"/>
      <c r="AI14" s="140">
        <f t="shared" ref="AI14" si="9">COUNTIF(E14:AH15,"〇")</f>
        <v>4</v>
      </c>
      <c r="AJ14" s="139"/>
      <c r="AK14" s="125">
        <f t="shared" ref="AK14" si="10">COUNTIF(E14:AH15,"×")</f>
        <v>0</v>
      </c>
      <c r="AL14" s="139"/>
      <c r="AM14" s="125">
        <f t="shared" ref="AM14" si="11">COUNTIF(E14:AH15,"△")</f>
        <v>0</v>
      </c>
      <c r="AN14" s="139"/>
      <c r="AO14" s="125">
        <f>(AI14*3)+(AM14*1)</f>
        <v>12</v>
      </c>
      <c r="AP14" s="139"/>
      <c r="AQ14" s="65">
        <f>(E14+K14+Q14+W14)-(I14+O14+U14+AA14)</f>
        <v>39</v>
      </c>
      <c r="AR14" s="66"/>
      <c r="AS14" s="65">
        <v>1</v>
      </c>
      <c r="AT14" s="134"/>
    </row>
    <row r="15" spans="1:57" s="9" customFormat="1" ht="21.75" customHeight="1" thickBot="1" x14ac:dyDescent="0.25">
      <c r="A15" s="93"/>
      <c r="B15" s="94"/>
      <c r="C15" s="94"/>
      <c r="D15" s="95"/>
      <c r="E15" s="167"/>
      <c r="F15" s="168">
        <f>IF(AF7="","",AF7)</f>
        <v>1</v>
      </c>
      <c r="G15" s="168" t="s">
        <v>25</v>
      </c>
      <c r="H15" s="168">
        <f>IF(AD7="","",AD7)</f>
        <v>1</v>
      </c>
      <c r="I15" s="169"/>
      <c r="J15" s="169"/>
      <c r="K15" s="170"/>
      <c r="L15" s="168">
        <f>IF(AF9="","",AF9)</f>
        <v>7</v>
      </c>
      <c r="M15" s="168" t="s">
        <v>25</v>
      </c>
      <c r="N15" s="168">
        <f>IF(AD9="","",AD9)</f>
        <v>0</v>
      </c>
      <c r="O15" s="169"/>
      <c r="P15" s="169"/>
      <c r="Q15" s="170"/>
      <c r="R15" s="168">
        <f>IF(AF11="","",AF11)</f>
        <v>1</v>
      </c>
      <c r="S15" s="168" t="s">
        <v>25</v>
      </c>
      <c r="T15" s="168">
        <f>IF(AD11="","",AD11)</f>
        <v>0</v>
      </c>
      <c r="U15" s="169"/>
      <c r="V15" s="169"/>
      <c r="W15" s="170"/>
      <c r="X15" s="168">
        <f>IF(AF13="","",AF13)</f>
        <v>8</v>
      </c>
      <c r="Y15" s="168" t="s">
        <v>25</v>
      </c>
      <c r="Z15" s="168">
        <f>IF(AD13="","",AD13)</f>
        <v>0</v>
      </c>
      <c r="AA15" s="169"/>
      <c r="AB15" s="169"/>
      <c r="AC15" s="171"/>
      <c r="AD15" s="171"/>
      <c r="AE15" s="171"/>
      <c r="AF15" s="171"/>
      <c r="AG15" s="171"/>
      <c r="AH15" s="146"/>
      <c r="AI15" s="63"/>
      <c r="AJ15" s="68"/>
      <c r="AK15" s="67"/>
      <c r="AL15" s="68"/>
      <c r="AM15" s="67"/>
      <c r="AN15" s="68"/>
      <c r="AO15" s="67"/>
      <c r="AP15" s="68"/>
      <c r="AQ15" s="67"/>
      <c r="AR15" s="68"/>
      <c r="AS15" s="67"/>
      <c r="AT15" s="127"/>
      <c r="AU15" s="7"/>
      <c r="AV15" s="7"/>
      <c r="AW15" s="31"/>
      <c r="AX15" s="31"/>
      <c r="AY15" s="31"/>
      <c r="AZ15" s="31"/>
      <c r="BA15" s="31"/>
      <c r="BB15" s="31"/>
      <c r="BC15" s="31"/>
      <c r="BD15" s="7"/>
      <c r="BE15" s="7"/>
    </row>
    <row r="16" spans="1:57" ht="11.1" customHeight="1" thickTop="1" x14ac:dyDescent="0.2">
      <c r="A16" s="3"/>
      <c r="B16" s="3"/>
      <c r="C16" s="3"/>
      <c r="D16" s="3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2"/>
      <c r="R16" s="12"/>
      <c r="S16" s="12"/>
      <c r="T16" s="12"/>
      <c r="U16" s="12"/>
      <c r="V16" s="12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6"/>
      <c r="AN16" s="6"/>
      <c r="AO16" s="6"/>
      <c r="AP16" s="5"/>
      <c r="AQ16" s="6"/>
      <c r="AR16" s="5"/>
      <c r="AS16" s="5"/>
      <c r="AT16" s="5"/>
    </row>
    <row r="17" spans="1:46" ht="11.1" customHeight="1" x14ac:dyDescent="0.2">
      <c r="A17" s="3"/>
      <c r="B17" s="3"/>
      <c r="C17" s="3"/>
      <c r="D17" s="3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2"/>
      <c r="R17" s="12"/>
      <c r="S17" s="12"/>
      <c r="T17" s="12"/>
      <c r="U17" s="12"/>
      <c r="V17" s="12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6"/>
      <c r="AN17" s="6"/>
      <c r="AO17" s="6"/>
      <c r="AP17" s="5"/>
      <c r="AQ17" s="6"/>
      <c r="AR17" s="5"/>
      <c r="AS17" s="5"/>
      <c r="AT17" s="5"/>
    </row>
    <row r="18" spans="1:46" ht="11.1" customHeight="1" x14ac:dyDescent="0.2">
      <c r="A18" s="3"/>
      <c r="B18" s="3"/>
      <c r="C18" s="3"/>
      <c r="D18" s="3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2"/>
      <c r="R18" s="12"/>
      <c r="S18" s="12"/>
      <c r="T18" s="12"/>
      <c r="U18" s="12"/>
      <c r="V18" s="12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6"/>
      <c r="AN18" s="6"/>
      <c r="AO18" s="6"/>
      <c r="AP18" s="5"/>
      <c r="AQ18" s="6"/>
      <c r="AR18" s="5"/>
      <c r="AS18" s="5"/>
      <c r="AT18" s="5"/>
    </row>
    <row r="19" spans="1:46" ht="11.1" customHeight="1" x14ac:dyDescent="0.2">
      <c r="A19" s="3"/>
      <c r="B19" s="3"/>
      <c r="C19" s="3"/>
      <c r="D19" s="3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6"/>
      <c r="AN19" s="6"/>
      <c r="AO19" s="6"/>
      <c r="AP19" s="5"/>
      <c r="AQ19" s="6"/>
      <c r="AR19" s="5"/>
      <c r="AS19" s="5"/>
      <c r="AT19" s="5"/>
    </row>
    <row r="20" spans="1:46" ht="11.1" customHeight="1" x14ac:dyDescent="0.2">
      <c r="A20" s="3"/>
      <c r="B20" s="3"/>
      <c r="C20" s="3"/>
      <c r="D20" s="3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6"/>
      <c r="AN20" s="6"/>
      <c r="AO20" s="6"/>
      <c r="AP20" s="6"/>
      <c r="AQ20" s="6"/>
      <c r="AR20" s="5"/>
      <c r="AS20" s="5"/>
      <c r="AT20" s="5"/>
    </row>
    <row r="21" spans="1:46" ht="11.1" customHeight="1" x14ac:dyDescent="0.2">
      <c r="A21" s="20"/>
      <c r="B21" s="20"/>
      <c r="C21" s="20"/>
      <c r="D21" s="20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6"/>
      <c r="AN21" s="6"/>
      <c r="AO21" s="6"/>
      <c r="AP21" s="6"/>
      <c r="AQ21" s="6"/>
      <c r="AR21" s="5"/>
      <c r="AS21" s="5"/>
      <c r="AT21" s="5"/>
    </row>
    <row r="22" spans="1:46" ht="11.1" customHeight="1" x14ac:dyDescent="0.2">
      <c r="A22" s="144" t="s">
        <v>8</v>
      </c>
      <c r="B22" s="144"/>
      <c r="C22" s="144"/>
      <c r="D22" s="144"/>
      <c r="E22" s="144"/>
      <c r="F22" s="144"/>
      <c r="G22" s="144"/>
      <c r="H22" s="144"/>
      <c r="I22" s="144"/>
      <c r="J22" s="32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6"/>
      <c r="AR22" s="5"/>
      <c r="AS22" s="5"/>
      <c r="AT22" s="5"/>
    </row>
    <row r="23" spans="1:46" ht="11.1" customHeight="1" x14ac:dyDescent="0.2">
      <c r="A23" s="144"/>
      <c r="B23" s="144"/>
      <c r="C23" s="144"/>
      <c r="D23" s="144"/>
      <c r="E23" s="144"/>
      <c r="F23" s="144"/>
      <c r="G23" s="144"/>
      <c r="H23" s="144"/>
      <c r="I23" s="144"/>
      <c r="J23" s="32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6"/>
      <c r="AR23" s="5"/>
      <c r="AS23" s="5"/>
      <c r="AT23" s="5"/>
    </row>
    <row r="24" spans="1:46" ht="11.1" customHeight="1" x14ac:dyDescent="0.2">
      <c r="A24" s="22"/>
      <c r="B24" s="22"/>
      <c r="C24" s="22"/>
      <c r="D24" s="22"/>
      <c r="E24" s="19"/>
      <c r="F24" s="19"/>
      <c r="G24" s="19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19"/>
      <c r="X24" s="19"/>
      <c r="Y24" s="19"/>
      <c r="Z24" s="7"/>
      <c r="AA24" s="7"/>
      <c r="AB24" s="7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6"/>
      <c r="AN24" s="6"/>
      <c r="AO24" s="6"/>
      <c r="AP24" s="6"/>
      <c r="AQ24" s="6"/>
      <c r="AR24" s="5"/>
      <c r="AS24" s="5"/>
      <c r="AT24" s="5"/>
    </row>
    <row r="25" spans="1:46" ht="11.1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17"/>
      <c r="T25" s="3"/>
      <c r="U25" s="17"/>
      <c r="V25" s="17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</row>
    <row r="26" spans="1:46" ht="17.25" customHeight="1" x14ac:dyDescent="0.2">
      <c r="A26" s="3"/>
      <c r="B26" s="3"/>
      <c r="C26" s="132" t="s">
        <v>17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3"/>
      <c r="P26" s="3"/>
      <c r="Q26" s="132">
        <f>S26+S27</f>
        <v>8</v>
      </c>
      <c r="R26" s="132"/>
      <c r="S26" s="17">
        <v>6</v>
      </c>
      <c r="T26" s="17" t="s">
        <v>25</v>
      </c>
      <c r="U26" s="17">
        <v>0</v>
      </c>
      <c r="V26" s="17"/>
      <c r="W26" s="132">
        <f>U26+U27</f>
        <v>0</v>
      </c>
      <c r="X26" s="132"/>
      <c r="Y26" s="5"/>
      <c r="Z26" s="132" t="s">
        <v>18</v>
      </c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1"/>
      <c r="AM26" s="11"/>
      <c r="AN26" s="11"/>
      <c r="AO26" s="11"/>
      <c r="AP26" s="11"/>
      <c r="AQ26" s="11"/>
      <c r="AR26" s="11"/>
      <c r="AS26" s="11"/>
      <c r="AT26" s="11"/>
    </row>
    <row r="27" spans="1:46" ht="17.25" customHeight="1" x14ac:dyDescent="0.2">
      <c r="A27" s="3"/>
      <c r="B27" s="3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2"/>
      <c r="P27" s="12"/>
      <c r="Q27" s="132"/>
      <c r="R27" s="132"/>
      <c r="S27" s="17">
        <v>2</v>
      </c>
      <c r="T27" s="17" t="s">
        <v>25</v>
      </c>
      <c r="U27" s="17">
        <v>0</v>
      </c>
      <c r="V27" s="17"/>
      <c r="W27" s="132"/>
      <c r="X27" s="132"/>
      <c r="Y27" s="5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1"/>
      <c r="AM27" s="11"/>
      <c r="AN27" s="11"/>
      <c r="AO27" s="11"/>
      <c r="AP27" s="11"/>
      <c r="AQ27" s="11"/>
      <c r="AR27" s="11"/>
      <c r="AS27" s="11"/>
      <c r="AT27" s="11"/>
    </row>
    <row r="28" spans="1:46" ht="17.25" customHeight="1" x14ac:dyDescent="0.2">
      <c r="A28" s="3"/>
      <c r="B28" s="3"/>
      <c r="C28" s="3"/>
      <c r="D28" s="3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5"/>
      <c r="S28" s="27"/>
      <c r="T28" s="27"/>
      <c r="U28" s="27"/>
      <c r="V28" s="27"/>
      <c r="W28" s="12"/>
      <c r="X28" s="12"/>
      <c r="Y28" s="12"/>
      <c r="Z28" s="12"/>
      <c r="AA28" s="12"/>
      <c r="AB28" s="12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</row>
    <row r="29" spans="1:46" ht="17.25" customHeight="1" x14ac:dyDescent="0.2">
      <c r="A29" s="3"/>
      <c r="B29" s="3"/>
      <c r="C29" s="3"/>
      <c r="D29" s="3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5"/>
      <c r="S29" s="27"/>
      <c r="T29" s="27"/>
      <c r="U29" s="27"/>
      <c r="V29" s="27"/>
      <c r="W29" s="11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11"/>
      <c r="AL29" s="11"/>
      <c r="AM29" s="11"/>
      <c r="AN29" s="11"/>
      <c r="AO29" s="11"/>
      <c r="AP29" s="11"/>
      <c r="AQ29" s="11"/>
      <c r="AR29" s="11"/>
      <c r="AS29" s="11"/>
      <c r="AT29" s="11"/>
    </row>
    <row r="30" spans="1:46" ht="17.25" customHeight="1" x14ac:dyDescent="0.2">
      <c r="A30" s="3"/>
      <c r="B30" s="3"/>
      <c r="C30" s="132" t="s">
        <v>17</v>
      </c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3"/>
      <c r="P30" s="3"/>
      <c r="Q30" s="132">
        <f>S30+S31</f>
        <v>4</v>
      </c>
      <c r="R30" s="132"/>
      <c r="S30" s="17">
        <v>3</v>
      </c>
      <c r="T30" s="17" t="s">
        <v>25</v>
      </c>
      <c r="U30" s="17">
        <v>1</v>
      </c>
      <c r="V30" s="17"/>
      <c r="W30" s="132">
        <f>U30+U31</f>
        <v>1</v>
      </c>
      <c r="X30" s="132"/>
      <c r="Y30" s="5"/>
      <c r="Z30" s="132" t="s">
        <v>18</v>
      </c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1"/>
      <c r="AM30" s="11"/>
      <c r="AN30" s="11"/>
      <c r="AO30" s="11"/>
      <c r="AP30" s="11"/>
      <c r="AQ30" s="11"/>
      <c r="AR30" s="11"/>
      <c r="AS30" s="11"/>
      <c r="AT30" s="11"/>
    </row>
    <row r="31" spans="1:46" ht="17.25" customHeight="1" x14ac:dyDescent="0.2">
      <c r="A31" s="3"/>
      <c r="B31" s="3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2"/>
      <c r="P31" s="12"/>
      <c r="Q31" s="132"/>
      <c r="R31" s="132"/>
      <c r="S31" s="17">
        <v>1</v>
      </c>
      <c r="T31" s="17" t="s">
        <v>25</v>
      </c>
      <c r="U31" s="17">
        <v>0</v>
      </c>
      <c r="V31" s="17"/>
      <c r="W31" s="132"/>
      <c r="X31" s="132"/>
      <c r="Y31" s="5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1"/>
      <c r="AM31" s="11"/>
      <c r="AN31" s="11"/>
      <c r="AO31" s="11"/>
      <c r="AP31" s="11"/>
      <c r="AQ31" s="11"/>
      <c r="AR31" s="11"/>
      <c r="AS31" s="11"/>
      <c r="AT31" s="11"/>
    </row>
    <row r="32" spans="1:46" ht="17.25" customHeight="1" x14ac:dyDescent="0.2">
      <c r="A32" s="3"/>
      <c r="B32" s="3"/>
      <c r="C32" s="3"/>
      <c r="D32" s="3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24"/>
      <c r="T32" s="24"/>
      <c r="U32" s="24"/>
      <c r="V32" s="24"/>
      <c r="W32" s="11"/>
      <c r="X32" s="11"/>
      <c r="Y32" s="11"/>
      <c r="Z32" s="11"/>
      <c r="AA32" s="11"/>
      <c r="AB32" s="11"/>
      <c r="AC32" s="12"/>
      <c r="AD32" s="12"/>
      <c r="AE32" s="12"/>
      <c r="AF32" s="12"/>
      <c r="AG32" s="12"/>
      <c r="AH32" s="12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</row>
    <row r="33" spans="1:46" ht="17.25" customHeight="1" x14ac:dyDescent="0.2">
      <c r="A33" s="3"/>
      <c r="B33" s="3"/>
      <c r="C33" s="3"/>
      <c r="D33" s="3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24"/>
      <c r="T33" s="24"/>
      <c r="U33" s="24"/>
      <c r="V33" s="24"/>
      <c r="W33" s="11"/>
      <c r="X33" s="11"/>
      <c r="Y33" s="11"/>
      <c r="Z33" s="11"/>
      <c r="AA33" s="11"/>
      <c r="AB33" s="11"/>
      <c r="AC33" s="12"/>
      <c r="AD33" s="12"/>
      <c r="AE33" s="12"/>
      <c r="AF33" s="12"/>
      <c r="AG33" s="12"/>
      <c r="AH33" s="12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</row>
    <row r="34" spans="1:46" ht="17.25" customHeight="1" x14ac:dyDescent="0.2">
      <c r="A34" s="3"/>
      <c r="B34" s="3"/>
      <c r="C34" s="132" t="s">
        <v>17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3"/>
      <c r="P34" s="3"/>
      <c r="Q34" s="132">
        <f>S34+S35</f>
        <v>6</v>
      </c>
      <c r="R34" s="132"/>
      <c r="S34" s="17">
        <v>3</v>
      </c>
      <c r="T34" s="17" t="s">
        <v>25</v>
      </c>
      <c r="U34" s="17">
        <v>0</v>
      </c>
      <c r="V34" s="17"/>
      <c r="W34" s="132">
        <f>U34+U35</f>
        <v>0</v>
      </c>
      <c r="X34" s="132"/>
      <c r="Y34" s="5"/>
      <c r="Z34" s="132" t="s">
        <v>18</v>
      </c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1"/>
      <c r="AM34" s="11"/>
      <c r="AN34" s="11"/>
      <c r="AO34" s="11"/>
      <c r="AP34" s="11"/>
      <c r="AQ34" s="11"/>
      <c r="AR34" s="11"/>
      <c r="AS34" s="11"/>
      <c r="AT34" s="11"/>
    </row>
    <row r="35" spans="1:46" ht="17.25" customHeight="1" x14ac:dyDescent="0.2">
      <c r="A35" s="3"/>
      <c r="B35" s="3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2"/>
      <c r="P35" s="12"/>
      <c r="Q35" s="132"/>
      <c r="R35" s="132"/>
      <c r="S35" s="17">
        <v>3</v>
      </c>
      <c r="T35" s="17" t="s">
        <v>25</v>
      </c>
      <c r="U35" s="17">
        <v>0</v>
      </c>
      <c r="V35" s="17"/>
      <c r="W35" s="132"/>
      <c r="X35" s="132"/>
      <c r="Y35" s="5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1"/>
      <c r="AM35" s="11"/>
      <c r="AN35" s="11"/>
      <c r="AO35" s="11"/>
      <c r="AP35" s="11"/>
      <c r="AQ35" s="11"/>
      <c r="AR35" s="11"/>
      <c r="AS35" s="11"/>
      <c r="AT35" s="11"/>
    </row>
    <row r="36" spans="1:46" ht="11.1" customHeight="1" x14ac:dyDescent="0.2">
      <c r="A36" s="3"/>
      <c r="B36" s="3"/>
      <c r="C36" s="3"/>
      <c r="D36" s="3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8"/>
      <c r="T36" s="12"/>
      <c r="U36" s="28"/>
      <c r="V36" s="28"/>
      <c r="W36" s="12"/>
      <c r="X36" s="12"/>
      <c r="Y36" s="12"/>
      <c r="Z36" s="12"/>
      <c r="AA36" s="12"/>
      <c r="AB36" s="12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</row>
    <row r="37" spans="1:46" ht="11.1" customHeight="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2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6"/>
      <c r="AN37" s="6"/>
      <c r="AO37" s="6"/>
      <c r="AP37" s="6"/>
      <c r="AQ37" s="6"/>
      <c r="AR37" s="5"/>
      <c r="AS37" s="5"/>
      <c r="AT37" s="5"/>
    </row>
    <row r="38" spans="1:46" ht="11.1" customHeight="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6"/>
      <c r="AN38" s="6"/>
      <c r="AO38" s="6"/>
      <c r="AP38" s="6"/>
      <c r="AQ38" s="6"/>
      <c r="AR38" s="5"/>
      <c r="AS38" s="5"/>
      <c r="AT38" s="5"/>
    </row>
    <row r="39" spans="1:46" ht="12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5"/>
      <c r="AS39" s="5"/>
      <c r="AT39" s="5"/>
    </row>
    <row r="40" spans="1:46" ht="12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5"/>
      <c r="AS40" s="5"/>
      <c r="AT40" s="5"/>
    </row>
    <row r="41" spans="1:46" ht="12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5"/>
      <c r="AS41" s="5"/>
      <c r="AT41" s="5"/>
    </row>
    <row r="42" spans="1:46" ht="12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5"/>
      <c r="AS42" s="5"/>
      <c r="AT42" s="5"/>
    </row>
    <row r="43" spans="1:46" ht="12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</row>
    <row r="44" spans="1:46" ht="12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</row>
    <row r="45" spans="1:46" ht="12" customHeight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</row>
    <row r="46" spans="1:46" ht="12" customHeight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</row>
    <row r="47" spans="1:46" ht="12" customHeight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</row>
    <row r="48" spans="1:46" ht="12" customHeight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</row>
    <row r="49" spans="1:43" ht="12" customHeight="1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</row>
    <row r="50" spans="1:43" ht="12" customHeight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</row>
    <row r="51" spans="1:43" ht="12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</row>
    <row r="52" spans="1:43" ht="12" customHeight="1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</row>
    <row r="53" spans="1:43" ht="12" customHeight="1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</row>
    <row r="54" spans="1:43" ht="12" customHeight="1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</row>
    <row r="55" spans="1:43" ht="12" customHeight="1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</row>
    <row r="56" spans="1:43" ht="12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</row>
    <row r="57" spans="1:43" ht="12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</row>
    <row r="58" spans="1:43" ht="12" customHeigh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</row>
    <row r="59" spans="1:43" ht="12" customHeight="1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</row>
    <row r="60" spans="1:43" ht="12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</row>
    <row r="61" spans="1:43" ht="12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</row>
    <row r="62" spans="1:43" ht="12" customHeight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</row>
    <row r="63" spans="1:43" ht="12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</row>
    <row r="64" spans="1:43" ht="12" customHeight="1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</row>
    <row r="65" spans="1:43" ht="12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</row>
    <row r="66" spans="1:43" ht="12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</row>
    <row r="67" spans="1:43" ht="12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</row>
    <row r="68" spans="1:43" ht="12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</row>
    <row r="69" spans="1:43" ht="12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</row>
    <row r="70" spans="1:43" ht="12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</row>
    <row r="71" spans="1:43" ht="12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</row>
    <row r="72" spans="1:43" ht="12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</row>
    <row r="73" spans="1:43" ht="12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</row>
    <row r="74" spans="1:43" ht="12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</row>
    <row r="75" spans="1:43" ht="12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</row>
    <row r="76" spans="1:43" ht="12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</row>
    <row r="77" spans="1:43" ht="12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</row>
    <row r="78" spans="1:43" ht="12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</row>
    <row r="79" spans="1:43" ht="12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</row>
    <row r="80" spans="1:43" ht="12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</row>
    <row r="81" spans="1:43" ht="12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</row>
    <row r="82" spans="1:43" ht="12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</row>
    <row r="83" spans="1:43" ht="12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</row>
    <row r="84" spans="1:43" ht="12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</row>
    <row r="85" spans="1:43" ht="12" customHeigh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</row>
    <row r="86" spans="1:43" ht="12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</row>
    <row r="87" spans="1:43" ht="12" customHeight="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</row>
    <row r="88" spans="1:43" ht="12" customHeight="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</row>
    <row r="89" spans="1:43" ht="12" customHeight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</row>
    <row r="90" spans="1:43" ht="12" customHeight="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</row>
    <row r="91" spans="1:43" ht="12" customHeight="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</row>
    <row r="92" spans="1:43" ht="12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</row>
    <row r="93" spans="1:43" ht="12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</row>
    <row r="94" spans="1:43" ht="12" customHeight="1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</row>
    <row r="95" spans="1:43" ht="12" customHeight="1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</row>
    <row r="96" spans="1:43" ht="12" customHeight="1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</row>
    <row r="97" spans="1:43" ht="12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</row>
    <row r="98" spans="1:43" ht="12" customHeight="1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</row>
    <row r="99" spans="1:43" ht="12" customHeight="1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</row>
    <row r="100" spans="1:43" ht="12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</row>
    <row r="101" spans="1:43" ht="12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</row>
    <row r="102" spans="1:43" ht="12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</row>
    <row r="103" spans="1:43" ht="12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</row>
    <row r="104" spans="1:43" ht="12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</row>
    <row r="105" spans="1:43" ht="12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</row>
    <row r="106" spans="1:43" ht="12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</row>
    <row r="107" spans="1:43" ht="12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</row>
    <row r="108" spans="1:43" ht="12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</row>
    <row r="109" spans="1:43" ht="12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</row>
    <row r="110" spans="1:43" ht="12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</row>
    <row r="111" spans="1:43" ht="12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</row>
    <row r="112" spans="1:43" ht="12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</row>
    <row r="113" spans="1:43" ht="12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</row>
    <row r="114" spans="1:43" ht="12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</row>
    <row r="115" spans="1:43" ht="12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</row>
    <row r="116" spans="1:43" ht="12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</row>
    <row r="117" spans="1:43" ht="12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</row>
    <row r="118" spans="1:43" ht="12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</row>
    <row r="119" spans="1:43" ht="12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</row>
    <row r="120" spans="1:43" ht="12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</row>
    <row r="121" spans="1:43" ht="12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</row>
    <row r="122" spans="1:43" ht="12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</row>
    <row r="123" spans="1:43" ht="12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</row>
    <row r="124" spans="1:43" ht="12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</row>
    <row r="125" spans="1:43" ht="12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</row>
    <row r="126" spans="1:43" ht="12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</row>
  </sheetData>
  <mergeCells count="134">
    <mergeCell ref="Q34:R35"/>
    <mergeCell ref="W34:X35"/>
    <mergeCell ref="AA8:AA9"/>
    <mergeCell ref="AC8:AC9"/>
    <mergeCell ref="AG8:AG9"/>
    <mergeCell ref="Q12:Q13"/>
    <mergeCell ref="U12:U13"/>
    <mergeCell ref="AC12:AC13"/>
    <mergeCell ref="AG12:AG13"/>
    <mergeCell ref="AG10:AG11"/>
    <mergeCell ref="V8:V9"/>
    <mergeCell ref="V10:V11"/>
    <mergeCell ref="V12:V13"/>
    <mergeCell ref="V14:V15"/>
    <mergeCell ref="W10:W11"/>
    <mergeCell ref="AA10:AA11"/>
    <mergeCell ref="AC10:AC11"/>
    <mergeCell ref="AB8:AB9"/>
    <mergeCell ref="AB10:AB11"/>
    <mergeCell ref="AB12:AB13"/>
    <mergeCell ref="AB14:AB15"/>
    <mergeCell ref="AY6:AY7"/>
    <mergeCell ref="Q26:R27"/>
    <mergeCell ref="W26:X27"/>
    <mergeCell ref="Q30:R31"/>
    <mergeCell ref="W30:X31"/>
    <mergeCell ref="AI6:AJ7"/>
    <mergeCell ref="AK6:AL7"/>
    <mergeCell ref="AM6:AN7"/>
    <mergeCell ref="AO6:AP7"/>
    <mergeCell ref="AM8:AN9"/>
    <mergeCell ref="AO8:AP9"/>
    <mergeCell ref="AI8:AJ9"/>
    <mergeCell ref="V6:V7"/>
    <mergeCell ref="AH6:AH7"/>
    <mergeCell ref="AH8:AH9"/>
    <mergeCell ref="AH10:AH11"/>
    <mergeCell ref="AH12:AH13"/>
    <mergeCell ref="AH14:AH15"/>
    <mergeCell ref="AB6:AB7"/>
    <mergeCell ref="W14:W15"/>
    <mergeCell ref="AA14:AA15"/>
    <mergeCell ref="J12:J13"/>
    <mergeCell ref="J14:J15"/>
    <mergeCell ref="C26:N27"/>
    <mergeCell ref="Z26:AK27"/>
    <mergeCell ref="A22:I23"/>
    <mergeCell ref="AW6:AW7"/>
    <mergeCell ref="AX6:AX7"/>
    <mergeCell ref="P10:P11"/>
    <mergeCell ref="P12:P13"/>
    <mergeCell ref="P14:P15"/>
    <mergeCell ref="J6:J7"/>
    <mergeCell ref="J8:J9"/>
    <mergeCell ref="J10:J11"/>
    <mergeCell ref="A10:D11"/>
    <mergeCell ref="Q10:U11"/>
    <mergeCell ref="K12:K13"/>
    <mergeCell ref="O12:O13"/>
    <mergeCell ref="E8:E9"/>
    <mergeCell ref="I8:I9"/>
    <mergeCell ref="E10:E11"/>
    <mergeCell ref="I10:I11"/>
    <mergeCell ref="K10:K11"/>
    <mergeCell ref="O10:O11"/>
    <mergeCell ref="AK8:AL9"/>
    <mergeCell ref="W6:W7"/>
    <mergeCell ref="AA6:AA7"/>
    <mergeCell ref="AC6:AC7"/>
    <mergeCell ref="AG6:AG7"/>
    <mergeCell ref="U8:U9"/>
    <mergeCell ref="W8:W9"/>
    <mergeCell ref="C34:N35"/>
    <mergeCell ref="Z30:AK31"/>
    <mergeCell ref="C30:N31"/>
    <mergeCell ref="Z34:AK35"/>
    <mergeCell ref="A8:D9"/>
    <mergeCell ref="K8:O9"/>
    <mergeCell ref="A6:D7"/>
    <mergeCell ref="E6:I7"/>
    <mergeCell ref="K6:K7"/>
    <mergeCell ref="O6:O7"/>
    <mergeCell ref="Q6:Q7"/>
    <mergeCell ref="U6:U7"/>
    <mergeCell ref="Q8:Q9"/>
    <mergeCell ref="P6:P7"/>
    <mergeCell ref="P8:P9"/>
    <mergeCell ref="AI10:AJ11"/>
    <mergeCell ref="AK10:AL11"/>
    <mergeCell ref="A1:I2"/>
    <mergeCell ref="AI4:AJ5"/>
    <mergeCell ref="AK4:AL5"/>
    <mergeCell ref="AC4:AG5"/>
    <mergeCell ref="A4:D5"/>
    <mergeCell ref="E4:I5"/>
    <mergeCell ref="K4:O5"/>
    <mergeCell ref="Q4:U5"/>
    <mergeCell ref="W4:AA5"/>
    <mergeCell ref="AQ4:AR5"/>
    <mergeCell ref="AS4:AT5"/>
    <mergeCell ref="AQ6:AR7"/>
    <mergeCell ref="AS6:AT7"/>
    <mergeCell ref="AM4:AN5"/>
    <mergeCell ref="AO4:AP5"/>
    <mergeCell ref="AQ8:AR9"/>
    <mergeCell ref="AS8:AT9"/>
    <mergeCell ref="AQ10:AR11"/>
    <mergeCell ref="AS10:AT11"/>
    <mergeCell ref="AM10:AN11"/>
    <mergeCell ref="AO10:AP11"/>
    <mergeCell ref="AQ12:AR13"/>
    <mergeCell ref="AS12:AT13"/>
    <mergeCell ref="A14:D15"/>
    <mergeCell ref="AC14:AG15"/>
    <mergeCell ref="AI14:AJ15"/>
    <mergeCell ref="AK14:AL15"/>
    <mergeCell ref="AM14:AN15"/>
    <mergeCell ref="AO14:AP15"/>
    <mergeCell ref="AQ14:AR15"/>
    <mergeCell ref="AS14:AT15"/>
    <mergeCell ref="AI12:AJ13"/>
    <mergeCell ref="AK12:AL13"/>
    <mergeCell ref="E12:E13"/>
    <mergeCell ref="I12:I13"/>
    <mergeCell ref="AM12:AN13"/>
    <mergeCell ref="AO12:AP13"/>
    <mergeCell ref="A12:D13"/>
    <mergeCell ref="W12:AA13"/>
    <mergeCell ref="E14:E15"/>
    <mergeCell ref="I14:I15"/>
    <mergeCell ref="K14:K15"/>
    <mergeCell ref="O14:O15"/>
    <mergeCell ref="Q14:Q15"/>
    <mergeCell ref="U14:U15"/>
  </mergeCells>
  <phoneticPr fontId="2"/>
  <pageMargins left="0.78740157480314965" right="0.39370078740157483" top="0.39370078740157483" bottom="0.39370078740157483" header="0.38" footer="0.42"/>
  <pageSetup paperSize="9" scale="82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'D:\[組合せ（2019）作業用 _組換用 - 郡山南追加ー＊R1.5.24修正.xlsx]参加チームH31'!#REF!</xm:f>
          </x14:formula1>
          <xm:sqref>E37:V38</xm:sqref>
        </x14:dataValidation>
        <x14:dataValidation type="list" allowBlank="1" showInputMessage="1" xr:uid="{00000000-0002-0000-0100-000001000000}">
          <x14:formula1>
            <xm:f>'D:\[組合せ（2019）作業用 _組換用 - 郡山南追加ー＊R1.5.24修正.xlsx]参加チームH31'!#REF!</xm:f>
          </x14:formula1>
          <xm:sqref>E25 Q25 K25 W25 AC25 K4 Q4 AC4 E4 W4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小学校の部</vt:lpstr>
      <vt:lpstr>中学校の部</vt:lpstr>
      <vt:lpstr>小学校の部!Print_Area</vt:lpstr>
      <vt:lpstr>中学校の部!Print_Area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高木淳司</cp:lastModifiedBy>
  <cp:lastPrinted>2021-06-05T00:23:21Z</cp:lastPrinted>
  <dcterms:created xsi:type="dcterms:W3CDTF">2019-05-16T00:51:32Z</dcterms:created>
  <dcterms:modified xsi:type="dcterms:W3CDTF">2021-06-06T04:29:50Z</dcterms:modified>
</cp:coreProperties>
</file>